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2\2Q\"/>
    </mc:Choice>
  </mc:AlternateContent>
  <bookViews>
    <workbookView xWindow="0" yWindow="0" windowWidth="23040" windowHeight="9195" tabRatio="929" activeTab="2"/>
  </bookViews>
  <sheets>
    <sheet name="IS" sheetId="35" r:id="rId1"/>
    <sheet name="BS" sheetId="34" r:id="rId2"/>
    <sheet name="Insurance-Reinsurance" sheetId="21" r:id="rId3"/>
  </sheets>
  <externalReferences>
    <externalReference r:id="rId4"/>
  </externalReference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F49" i="34" l="1"/>
  <c r="F39" i="34"/>
  <c r="F37" i="34"/>
  <c r="F36" i="34"/>
  <c r="F35" i="34"/>
  <c r="F34" i="34"/>
  <c r="F33" i="34"/>
  <c r="F31" i="34"/>
  <c r="F30" i="34"/>
  <c r="F40" i="34" s="1"/>
  <c r="F50" i="34" s="1"/>
  <c r="E40" i="34"/>
  <c r="F26" i="34"/>
  <c r="F23" i="34"/>
  <c r="F21" i="34"/>
  <c r="F20" i="34"/>
  <c r="F19" i="34"/>
  <c r="F18" i="34"/>
  <c r="F17" i="34"/>
  <c r="F15" i="34"/>
  <c r="F14" i="34"/>
  <c r="F13" i="34"/>
  <c r="F12" i="34"/>
  <c r="F11" i="34"/>
  <c r="F10" i="34"/>
  <c r="E27" i="34"/>
  <c r="F9" i="34"/>
  <c r="F27" i="34" s="1"/>
  <c r="F70" i="35"/>
  <c r="F68" i="35"/>
  <c r="F66" i="35"/>
  <c r="F65" i="35"/>
  <c r="F64" i="35"/>
  <c r="F59" i="35"/>
  <c r="F58" i="35"/>
  <c r="F57" i="35"/>
  <c r="F56" i="35"/>
  <c r="F55" i="35"/>
  <c r="F54" i="35"/>
  <c r="F53" i="35"/>
  <c r="F52" i="35"/>
  <c r="F61" i="35" s="1"/>
  <c r="E61" i="35"/>
  <c r="F49" i="35"/>
  <c r="E49" i="35"/>
  <c r="F40" i="35"/>
  <c r="F38" i="35"/>
  <c r="E38" i="35"/>
  <c r="F31" i="35"/>
  <c r="F30" i="35"/>
  <c r="F35" i="35" s="1"/>
  <c r="E35" i="35"/>
  <c r="F26" i="35"/>
  <c r="F25" i="35"/>
  <c r="F29" i="35" s="1"/>
  <c r="F41" i="35" s="1"/>
  <c r="E29" i="35"/>
  <c r="F21" i="35"/>
  <c r="F15" i="35"/>
  <c r="F14" i="35"/>
  <c r="F19" i="35" s="1"/>
  <c r="E19" i="35"/>
  <c r="F10" i="35"/>
  <c r="F9" i="35"/>
  <c r="F13" i="35" s="1"/>
  <c r="F22" i="35" s="1"/>
  <c r="F43" i="35" s="1"/>
  <c r="F72" i="35" s="1"/>
  <c r="F74" i="35" s="1"/>
  <c r="E13" i="35"/>
  <c r="E41" i="35" l="1"/>
  <c r="E22" i="35"/>
  <c r="E43" i="35" s="1"/>
  <c r="E72" i="35" s="1"/>
  <c r="E74" i="35" s="1"/>
  <c r="AD11" i="21" l="1"/>
  <c r="AE11" i="21"/>
  <c r="AF11" i="21"/>
  <c r="AG11" i="21"/>
  <c r="AH11" i="21"/>
  <c r="AI11" i="21"/>
  <c r="AJ11" i="21"/>
  <c r="AK11" i="21"/>
  <c r="AL11" i="21"/>
  <c r="AC11" i="2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<sst xmlns="http://schemas.openxmlformats.org/spreadsheetml/2006/main" count="334" uniqueCount="249">
  <si>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</si>
  <si>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</si>
  <si>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</si>
  <si>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</si>
  <si>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</si>
  <si>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</si>
  <si>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</si>
  <si>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</si>
  <si>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</si>
  <si>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</si>
  <si>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</si>
  <si>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</si>
  <si>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</si>
  <si>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</si>
  <si>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</si>
  <si>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</si>
  <si>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</si>
  <si>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</si>
  <si>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</si>
  <si>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</si>
  <si>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</si>
  <si>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</si>
  <si>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</si>
  <si>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</si>
  <si>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</si>
  <si>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</si>
  <si>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</si>
  <si>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</si>
  <si>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</si>
  <si>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</si>
  <si>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</si>
  <si>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</si>
  <si>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</si>
  <si>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</si>
  <si>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</si>
  <si>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</si>
  <si>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</si>
  <si>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</si>
  <si>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</si>
  <si>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</si>
  <si>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</si>
  <si>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</si>
  <si>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</si>
  <si>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</si>
  <si>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</si>
  <si>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</si>
  <si>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</si>
  <si>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</si>
  <si>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</si>
  <si>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</si>
  <si>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</si>
  <si>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</si>
  <si>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</si>
  <si>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</si>
  <si>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</si>
  <si>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</si>
  <si>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</si>
  <si>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</si>
  <si>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</si>
  <si>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</si>
  <si>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</si>
  <si>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</si>
  <si>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</si>
  <si>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</si>
  <si>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</si>
  <si>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</si>
  <si>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</si>
  <si>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</si>
  <si>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</si>
  <si>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</si>
  <si>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</si>
  <si>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</si>
  <si>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</si>
  <si>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</si>
  <si>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</si>
  <si>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</si>
  <si>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</si>
  <si>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</si>
  <si>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</si>
  <si>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</si>
  <si>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</si>
  <si>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</si>
  <si>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</si>
  <si>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</si>
  <si>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</si>
  <si>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</si>
  <si>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</si>
  <si>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</si>
  <si>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</si>
  <si>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</si>
  <si>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</si>
  <si>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</si>
  <si>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</si>
  <si>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</si>
  <si>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</si>
  <si>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</si>
  <si>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</si>
  <si>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</si>
  <si>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</si>
  <si>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</si>
  <si>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</si>
  <si>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</si>
  <si>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</si>
  <si>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</si>
  <si>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</si>
  <si>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</si>
  <si>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</si>
  <si>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</si>
  <si>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</si>
  <si>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</si>
  <si>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</si>
  <si>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</si>
  <si>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</si>
  <si>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</si>
  <si>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</si>
  <si>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</si>
  <si>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</si>
  <si>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</si>
  <si>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</si>
  <si>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</si>
  <si>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</si>
  <si>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</si>
  <si>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</si>
  <si>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</si>
  <si>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</si>
  <si>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</si>
  <si>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</si>
  <si>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</si>
  <si>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</si>
  <si>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</si>
  <si>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</si>
  <si>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</si>
  <si>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</si>
  <si>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</si>
  <si>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</si>
  <si>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</si>
  <si>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</si>
  <si>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</si>
  <si>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</si>
  <si>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</si>
  <si>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</si>
  <si>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</si>
  <si>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</si>
  <si>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</si>
  <si>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</si>
  <si>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</si>
  <si>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</si>
  <si>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სს "სადაზღვევო კომპანია ალფა"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</si>
  <si>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</si>
  <si>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</si>
  <si>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</si>
  <si>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</si>
  <si>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</si>
  <si>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</si>
  <si>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</si>
  <si>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</si>
  <si>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</si>
  <si>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</si>
  <si>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</si>
  <si>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</si>
  <si>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</si>
  <si>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</si>
  <si>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</si>
  <si>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</si>
  <si>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</si>
  <si>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</si>
  <si>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</si>
  <si>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</si>
  <si>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</si>
  <si>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</si>
  <si>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</si>
  <si>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</si>
  <si>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</si>
  <si>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</si>
  <si>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</si>
  <si>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</si>
  <si>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</si>
  <si>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</si>
  <si>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</si>
  <si>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</si>
  <si>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</si>
  <si>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</si>
  <si>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</si>
  <si>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</si>
  <si>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</si>
  <si>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</si>
  <si>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</si>
  <si>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</si>
  <si>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</si>
  <si>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</si>
  <si>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</si>
  <si>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</si>
  <si>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</si>
  <si>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</si>
  <si>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</si>
  <si>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</si>
  <si>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</si>
  <si>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</si>
  <si>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</si>
  <si>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</si>
  <si>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</si>
  <si>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</si>
  <si>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</si>
  <si>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</si>
  <si>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</si>
  <si>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</si>
  <si>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</si>
  <si>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</si>
  <si>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</si>
  <si>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</si>
  <si>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</si>
  <si>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</si>
  <si>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</si>
  <si>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</si>
  <si>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</si>
  <si>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</si>
  <si>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</si>
  <si>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</si>
  <si>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</si>
  <si>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</si>
  <si>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</si>
  <si>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</si>
  <si>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</si>
  <si>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</si>
  <si>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</si>
  <si>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</si>
  <si>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</si>
  <si>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</si>
  <si>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</si>
  <si>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</si>
  <si>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</si>
  <si>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</si>
  <si>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</si>
  <si>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</si>
  <si>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</si>
  <si>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</si>
  <si>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</si>
  <si>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</si>
  <si>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</si>
  <si>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</si>
  <si>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</si>
  <si>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</si>
  <si>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</si>
  <si>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 xml:space="preserve">მზღვეველი: </t>
  </si>
  <si>
    <t xml:space="preserve"> ფორმა N2 </t>
  </si>
  <si>
    <t>გასული წლის შესაბამისი პერიოდი</t>
  </si>
  <si>
    <t xml:space="preserve">ფორმა N1 </t>
  </si>
  <si>
    <t>ანგარიშგების პერიოდი: 01.01.2022-30.06.2022</t>
  </si>
  <si>
    <t xml:space="preserve">ანგარიშგების თარიღი: 30.06.2022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</si>
</sst>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81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1" xfId="381" applyFont="1" applyFill="1" applyBorder="1" applyAlignment="1">
      <alignment vertical="center" wrapText="1"/>
    </xf>
    <xf numFmtId="2" fontId="6" fillId="0" borderId="52" xfId="381" applyNumberFormat="1" applyFont="1" applyFill="1" applyBorder="1" applyAlignment="1">
      <alignment vertical="center" wrapText="1"/>
    </xf>
    <xf numFmtId="0" fontId="6" fillId="45" borderId="53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1" xfId="381" applyFont="1" applyFill="1" applyBorder="1" applyAlignment="1">
      <alignment wrapText="1"/>
    </xf>
    <xf numFmtId="0" fontId="6" fillId="45" borderId="52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1" xfId="381" applyFont="1" applyFill="1" applyBorder="1" applyAlignment="1">
      <alignment horizontal="left" wrapText="1"/>
    </xf>
    <xf numFmtId="0" fontId="6" fillId="0" borderId="53" xfId="381" applyFont="1" applyFill="1" applyBorder="1" applyAlignment="1">
      <alignment wrapText="1"/>
    </xf>
    <xf numFmtId="0" fontId="6" fillId="0" borderId="52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59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3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49" fontId="111" fillId="0" borderId="61" xfId="381" applyNumberFormat="1" applyFont="1" applyFill="1" applyBorder="1" applyAlignment="1">
      <alignment horizontal="right" vertical="center"/>
    </xf>
    <xf numFmtId="0" fontId="6" fillId="45" borderId="56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58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49" fontId="111" fillId="0" borderId="62" xfId="381" applyNumberFormat="1" applyFont="1" applyBorder="1" applyAlignment="1">
      <alignment horizontal="right" vertical="center"/>
    </xf>
    <xf numFmtId="0" fontId="6" fillId="45" borderId="57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4" borderId="60" xfId="232" applyNumberFormat="1" applyFont="1" applyFill="1" applyBorder="1" applyAlignment="1">
      <alignment wrapText="1"/>
    </xf>
    <xf numFmtId="165" fontId="112" fillId="47" borderId="63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4" xfId="232" applyNumberFormat="1" applyFont="1" applyBorder="1" applyAlignment="1" applyProtection="1">
      <alignment vertical="center" wrapText="1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45" borderId="58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6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69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70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6" xfId="387" applyNumberFormat="1" applyFont="1" applyFill="1" applyBorder="1" applyAlignment="1">
      <alignment horizontal="left" vertical="center"/>
    </xf>
    <xf numFmtId="165" fontId="7" fillId="36" borderId="6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0" fontId="113" fillId="36" borderId="71" xfId="0" applyFont="1" applyFill="1" applyBorder="1" applyAlignment="1">
      <alignment horizontal="center" vertical="center"/>
    </xf>
    <xf numFmtId="0" fontId="113" fillId="36" borderId="71" xfId="0" applyFont="1" applyFill="1" applyBorder="1" applyAlignment="1">
      <alignment vertical="center" wrapText="1"/>
    </xf>
    <xf numFmtId="165" fontId="113" fillId="36" borderId="72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6" xfId="387" applyNumberFormat="1" applyFont="1" applyFill="1" applyBorder="1" applyAlignment="1">
      <alignment horizontal="left" vertical="center"/>
    </xf>
    <xf numFmtId="165" fontId="6" fillId="36" borderId="66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69" xfId="387" applyNumberFormat="1" applyFont="1" applyFill="1" applyBorder="1" applyAlignment="1">
      <alignment vertical="center"/>
    </xf>
    <xf numFmtId="165" fontId="7" fillId="36" borderId="69" xfId="133" applyNumberFormat="1" applyFont="1" applyFill="1" applyBorder="1" applyAlignment="1">
      <alignment horizontal="right" vertical="center"/>
    </xf>
    <xf numFmtId="0" fontId="6" fillId="0" borderId="66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6" fillId="0" borderId="66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center" vertical="top" wrapText="1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165" fontId="7" fillId="36" borderId="77" xfId="133" applyNumberFormat="1" applyFont="1" applyFill="1" applyBorder="1" applyAlignment="1">
      <alignment horizontal="right"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6" fillId="36" borderId="77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113" fillId="36" borderId="77" xfId="133" applyNumberFormat="1" applyFont="1" applyFill="1" applyBorder="1" applyAlignment="1">
      <alignment horizontal="right" vertical="center"/>
    </xf>
    <xf numFmtId="165" fontId="113" fillId="36" borderId="76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20" fillId="0" borderId="0" xfId="387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20" fillId="0" borderId="0" xfId="0" applyFont="1" applyFill="1" applyBorder="1" applyAlignment="1">
      <alignment horizontal="center" vertical="center"/>
    </xf>
    <xf numFmtId="0" fontId="115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7" fillId="0" borderId="0" xfId="0" applyFont="1" applyAlignment="1"/>
    <xf numFmtId="0" fontId="115" fillId="0" borderId="0" xfId="0" applyFont="1" applyFill="1" applyAlignment="1">
      <alignment horizontal="righ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20" fillId="0" borderId="0" xfId="0" applyFont="1" applyFill="1" applyBorder="1" applyAlignment="1">
      <alignment horizontal="center" vertical="center" wrapText="1"/>
    </xf>
    <xf numFmtId="0" fontId="7" fillId="49" borderId="54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5" xfId="389" applyFont="1" applyFill="1" applyBorder="1" applyAlignment="1">
      <alignment horizontal="center" vertical="center" textRotation="90"/>
    </xf>
    <xf numFmtId="0" fontId="7" fillId="49" borderId="56" xfId="0" applyNumberFormat="1" applyFont="1" applyFill="1" applyBorder="1" applyAlignment="1" applyProtection="1">
      <alignment horizontal="center" vertical="center" wrapText="1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7" xfId="0" applyNumberFormat="1" applyFont="1" applyFill="1" applyBorder="1" applyAlignment="1" applyProtection="1">
      <alignment horizontal="center" vertical="center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6" xfId="0" applyNumberFormat="1" applyFont="1" applyFill="1" applyBorder="1" applyAlignment="1" applyProtection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7" xfId="0" applyFont="1" applyFill="1" applyBorder="1" applyAlignment="1" applyProtection="1">
      <alignment horizontal="center" vertical="center" textRotation="90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36" borderId="61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2" xfId="0" applyFont="1" applyFill="1" applyBorder="1" applyAlignment="1" applyProtection="1">
      <alignment horizontal="center" vertical="center" textRotation="90" wrapText="1"/>
    </xf>
    <xf numFmtId="0" fontId="7" fillId="36" borderId="59" xfId="389" applyFont="1" applyFill="1" applyBorder="1" applyAlignment="1">
      <alignment horizontal="center" vertical="center" wrapText="1"/>
    </xf>
    <xf numFmtId="0" fontId="7" fillId="36" borderId="60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bi/Reports%20All/2022/06.2022/finansuri%20angarishgebis%20danarti%20N1%20(ss%20sadazgvevo%20kompania%20alpha%2001.01.2022-30.06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S"/>
      <sheetName val="BS-C"/>
      <sheetName val="BS-D"/>
      <sheetName val="BS-FA "/>
      <sheetName val="BS-IR &amp; RR"/>
      <sheetName val="BS-L"/>
      <sheetName val="BS-I"/>
      <sheetName val="BS-R"/>
      <sheetName val="BS-DC"/>
      <sheetName val="BS-PPE"/>
      <sheetName val="BS-IP &amp; OA"/>
      <sheetName val="BS-IA"/>
      <sheetName val="BS-OIL &amp; OL"/>
      <sheetName val="BS-FL"/>
      <sheetName val="BS-PL"/>
      <sheetName val="BS-LA"/>
      <sheetName val="IS"/>
      <sheetName val="IS-COM"/>
      <sheetName val="IS-D"/>
      <sheetName val="IS-FA"/>
      <sheetName val="IS-I"/>
      <sheetName val="IS-IP &amp; L"/>
      <sheetName val="IS-Ex.S &amp; Ex.Ad"/>
      <sheetName val="IS-Ex.T &amp; Ex.F &amp; O"/>
      <sheetName val="C"/>
      <sheetName val="P&amp;C(NL)"/>
      <sheetName val="P&amp;C(L)"/>
      <sheetName val="CF"/>
    </sheetNames>
    <sheetDataSet>
      <sheetData sheetId="0"/>
      <sheetData sheetId="1"/>
      <sheetData sheetId="2">
        <row r="27">
          <cell r="F27">
            <v>0</v>
          </cell>
        </row>
      </sheetData>
      <sheetData sheetId="3">
        <row r="1034">
          <cell r="F1034">
            <v>0</v>
          </cell>
        </row>
      </sheetData>
      <sheetData sheetId="4">
        <row r="93">
          <cell r="F93">
            <v>0</v>
          </cell>
        </row>
        <row r="436">
          <cell r="F436">
            <v>0</v>
          </cell>
        </row>
        <row r="779">
          <cell r="F779">
            <v>0</v>
          </cell>
        </row>
      </sheetData>
      <sheetData sheetId="5">
        <row r="19">
          <cell r="F19">
            <v>0</v>
          </cell>
        </row>
        <row r="35">
          <cell r="F35">
            <v>0</v>
          </cell>
        </row>
      </sheetData>
      <sheetData sheetId="6">
        <row r="722">
          <cell r="R722">
            <v>0</v>
          </cell>
        </row>
      </sheetData>
      <sheetData sheetId="7">
        <row r="476">
          <cell r="F476">
            <v>0</v>
          </cell>
        </row>
        <row r="946">
          <cell r="F946">
            <v>0</v>
          </cell>
        </row>
      </sheetData>
      <sheetData sheetId="8">
        <row r="13">
          <cell r="F13">
            <v>0</v>
          </cell>
        </row>
        <row r="18">
          <cell r="F18">
            <v>0</v>
          </cell>
        </row>
        <row r="32">
          <cell r="F32">
            <v>0</v>
          </cell>
        </row>
        <row r="38">
          <cell r="F38">
            <v>0</v>
          </cell>
        </row>
      </sheetData>
      <sheetData sheetId="9">
        <row r="13">
          <cell r="F13">
            <v>0</v>
          </cell>
        </row>
        <row r="17">
          <cell r="F17">
            <v>0</v>
          </cell>
        </row>
        <row r="24">
          <cell r="F24">
            <v>0</v>
          </cell>
        </row>
        <row r="28">
          <cell r="F28">
            <v>0</v>
          </cell>
        </row>
      </sheetData>
      <sheetData sheetId="10"/>
      <sheetData sheetId="11">
        <row r="73">
          <cell r="F73">
            <v>0</v>
          </cell>
        </row>
        <row r="92">
          <cell r="F92">
            <v>0</v>
          </cell>
        </row>
      </sheetData>
      <sheetData sheetId="12"/>
      <sheetData sheetId="13">
        <row r="15">
          <cell r="F15">
            <v>0</v>
          </cell>
        </row>
        <row r="30">
          <cell r="F30">
            <v>0</v>
          </cell>
        </row>
      </sheetData>
      <sheetData sheetId="14">
        <row r="286">
          <cell r="N286">
            <v>0</v>
          </cell>
        </row>
      </sheetData>
      <sheetData sheetId="15">
        <row r="22">
          <cell r="F22">
            <v>0</v>
          </cell>
        </row>
      </sheetData>
      <sheetData sheetId="16">
        <row r="328">
          <cell r="F328">
            <v>0</v>
          </cell>
        </row>
        <row r="650">
          <cell r="F650">
            <v>0</v>
          </cell>
        </row>
      </sheetData>
      <sheetData sheetId="17"/>
      <sheetData sheetId="18">
        <row r="26">
          <cell r="F26">
            <v>0</v>
          </cell>
        </row>
        <row r="46">
          <cell r="F46">
            <v>0</v>
          </cell>
        </row>
      </sheetData>
      <sheetData sheetId="19">
        <row r="704">
          <cell r="F704">
            <v>0</v>
          </cell>
        </row>
      </sheetData>
      <sheetData sheetId="20">
        <row r="93">
          <cell r="F93">
            <v>0</v>
          </cell>
        </row>
        <row r="268">
          <cell r="F268">
            <v>0</v>
          </cell>
        </row>
        <row r="443">
          <cell r="F443">
            <v>0</v>
          </cell>
        </row>
      </sheetData>
      <sheetData sheetId="21">
        <row r="203">
          <cell r="F203">
            <v>0</v>
          </cell>
        </row>
        <row r="400">
          <cell r="F400">
            <v>0</v>
          </cell>
        </row>
      </sheetData>
      <sheetData sheetId="22">
        <row r="73">
          <cell r="F73">
            <v>0</v>
          </cell>
        </row>
        <row r="307">
          <cell r="F307">
            <v>0</v>
          </cell>
        </row>
      </sheetData>
      <sheetData sheetId="23">
        <row r="22">
          <cell r="F22">
            <v>0</v>
          </cell>
        </row>
        <row r="41">
          <cell r="F41">
            <v>0</v>
          </cell>
        </row>
      </sheetData>
      <sheetData sheetId="24">
        <row r="12">
          <cell r="F12">
            <v>0</v>
          </cell>
        </row>
        <row r="111">
          <cell r="F111">
            <v>0</v>
          </cell>
        </row>
        <row r="124">
          <cell r="F124">
            <v>0</v>
          </cell>
        </row>
      </sheetData>
      <sheetData sheetId="25"/>
      <sheetData sheetId="26">
        <row r="45">
          <cell r="T45">
            <v>0</v>
          </cell>
        </row>
        <row r="91">
          <cell r="Q91">
            <v>0</v>
          </cell>
        </row>
        <row r="139">
          <cell r="T139">
            <v>0</v>
          </cell>
        </row>
        <row r="186">
          <cell r="S186">
            <v>0</v>
          </cell>
        </row>
        <row r="232">
          <cell r="Q232">
            <v>0</v>
          </cell>
        </row>
        <row r="279">
          <cell r="Q279">
            <v>0</v>
          </cell>
        </row>
        <row r="326">
          <cell r="Q326">
            <v>0</v>
          </cell>
        </row>
        <row r="373">
          <cell r="Q373">
            <v>0</v>
          </cell>
        </row>
      </sheetData>
      <sheetData sheetId="27">
        <row r="15">
          <cell r="T15">
            <v>0</v>
          </cell>
        </row>
        <row r="26">
          <cell r="Q26">
            <v>0</v>
          </cell>
        </row>
        <row r="38">
          <cell r="T38">
            <v>0</v>
          </cell>
        </row>
        <row r="50">
          <cell r="S50">
            <v>0</v>
          </cell>
        </row>
        <row r="69">
          <cell r="Q69">
            <v>0</v>
          </cell>
        </row>
        <row r="80">
          <cell r="Q80">
            <v>0</v>
          </cell>
        </row>
        <row r="91">
          <cell r="Q91">
            <v>0</v>
          </cell>
        </row>
        <row r="102">
          <cell r="M102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43" activePane="bottomLeft" state="frozen"/>
      <selection activeCell="C120" sqref="C120"/>
      <selection pane="bottomLeft" activeCell="E64" sqref="E64:E70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2:6" ht="15" customHeight="1">
      <c r="B1" s="242" t="s">
        <v>243</v>
      </c>
      <c r="C1" s="242"/>
      <c r="D1" s="279" t="s">
        <v>147</v>
      </c>
      <c r="E1" s="244" t="s">
        <v>244</v>
      </c>
      <c r="F1" s="244"/>
    </row>
    <row r="2" spans="2:6" ht="15" customHeight="1">
      <c r="B2" s="242" t="s">
        <v>247</v>
      </c>
      <c r="C2" s="242"/>
      <c r="D2" s="242"/>
      <c r="E2" s="242"/>
      <c r="F2" s="242"/>
    </row>
    <row r="3" spans="2:6" ht="15" customHeight="1"/>
    <row r="4" spans="2:6" s="191" customFormat="1" ht="12.75" customHeight="1">
      <c r="D4" s="245" t="s">
        <v>192</v>
      </c>
      <c r="E4" s="245"/>
      <c r="F4" s="245"/>
    </row>
    <row r="5" spans="2:6" ht="15" customHeight="1" thickBot="1">
      <c r="E5" s="246" t="s">
        <v>149</v>
      </c>
      <c r="F5" s="246"/>
    </row>
    <row r="6" spans="2:6" s="192" customFormat="1" ht="45" customHeight="1" thickBot="1">
      <c r="B6" s="153" t="s">
        <v>83</v>
      </c>
      <c r="C6" s="193" t="s">
        <v>84</v>
      </c>
      <c r="D6" s="194"/>
      <c r="E6" s="156" t="s">
        <v>150</v>
      </c>
      <c r="F6" s="227" t="s">
        <v>245</v>
      </c>
    </row>
    <row r="7" spans="2:6" s="143" customFormat="1" ht="9" customHeight="1">
      <c r="C7" s="195"/>
      <c r="D7" s="195"/>
      <c r="E7" s="196"/>
      <c r="F7" s="196"/>
    </row>
    <row r="8" spans="2:6" s="143" customFormat="1" ht="15" customHeight="1" thickBot="1">
      <c r="C8" s="241" t="s">
        <v>193</v>
      </c>
      <c r="D8" s="241"/>
      <c r="E8" s="241"/>
      <c r="F8" s="241"/>
    </row>
    <row r="9" spans="2:6" ht="15" customHeight="1">
      <c r="B9" s="197" t="s">
        <v>85</v>
      </c>
      <c r="C9" s="198">
        <v>1</v>
      </c>
      <c r="D9" s="199" t="s">
        <v>194</v>
      </c>
      <c r="E9" s="200">
        <v>7614721.8722221833</v>
      </c>
      <c r="F9" s="228">
        <f>'[1]P&amp;C(NL)'!T45+'[1]P&amp;C(NL)'!Q232</f>
        <v>0</v>
      </c>
    </row>
    <row r="10" spans="2:6" ht="15" customHeight="1">
      <c r="B10" s="144" t="s">
        <v>86</v>
      </c>
      <c r="C10" s="201">
        <v>2</v>
      </c>
      <c r="D10" s="202" t="s">
        <v>195</v>
      </c>
      <c r="E10" s="68">
        <v>1890382.9450000005</v>
      </c>
      <c r="F10" s="229">
        <f>'[1]P&amp;C(NL)'!Q91+'[1]P&amp;C(NL)'!Q279</f>
        <v>0</v>
      </c>
    </row>
    <row r="11" spans="2:6" ht="15" customHeight="1">
      <c r="B11" s="144" t="s">
        <v>87</v>
      </c>
      <c r="C11" s="201">
        <v>3</v>
      </c>
      <c r="D11" s="203" t="s">
        <v>196</v>
      </c>
      <c r="E11" s="68">
        <v>1638482.5104129706</v>
      </c>
      <c r="F11" s="229"/>
    </row>
    <row r="12" spans="2:6" ht="15" customHeight="1">
      <c r="B12" s="144" t="s">
        <v>88</v>
      </c>
      <c r="C12" s="201">
        <v>4</v>
      </c>
      <c r="D12" s="204" t="s">
        <v>197</v>
      </c>
      <c r="E12" s="68">
        <v>549163.94199983589</v>
      </c>
      <c r="F12" s="229"/>
    </row>
    <row r="13" spans="2:6" s="145" customFormat="1" ht="15" customHeight="1">
      <c r="B13" s="144" t="s">
        <v>89</v>
      </c>
      <c r="C13" s="165">
        <v>5</v>
      </c>
      <c r="D13" s="166" t="s">
        <v>198</v>
      </c>
      <c r="E13" s="67">
        <f>E9-E10-E11+E12</f>
        <v>4635020.3588090483</v>
      </c>
      <c r="F13" s="230">
        <f>F9-F10-F11+F12</f>
        <v>0</v>
      </c>
    </row>
    <row r="14" spans="2:6" ht="15" customHeight="1">
      <c r="B14" s="144" t="s">
        <v>90</v>
      </c>
      <c r="C14" s="201">
        <v>6</v>
      </c>
      <c r="D14" s="202" t="s">
        <v>199</v>
      </c>
      <c r="E14" s="68">
        <v>4443324.0714052012</v>
      </c>
      <c r="F14" s="229">
        <f>'[1]P&amp;C(NL)'!T139+'[1]P&amp;C(NL)'!Q326</f>
        <v>0</v>
      </c>
    </row>
    <row r="15" spans="2:6" ht="15" customHeight="1">
      <c r="B15" s="144" t="s">
        <v>91</v>
      </c>
      <c r="C15" s="201">
        <v>7</v>
      </c>
      <c r="D15" s="202" t="s">
        <v>200</v>
      </c>
      <c r="E15" s="68">
        <v>1040789.2314670002</v>
      </c>
      <c r="F15" s="229">
        <f>'[1]P&amp;C(NL)'!S186+'[1]P&amp;C(NL)'!Q373</f>
        <v>0</v>
      </c>
    </row>
    <row r="16" spans="2:6" ht="15" customHeight="1">
      <c r="B16" s="144" t="s">
        <v>92</v>
      </c>
      <c r="C16" s="201">
        <v>8</v>
      </c>
      <c r="D16" s="203" t="s">
        <v>201</v>
      </c>
      <c r="E16" s="68">
        <v>-431327.37156862067</v>
      </c>
      <c r="F16" s="229"/>
    </row>
    <row r="17" spans="2:8" ht="15" customHeight="1">
      <c r="B17" s="144" t="s">
        <v>93</v>
      </c>
      <c r="C17" s="201">
        <v>9</v>
      </c>
      <c r="D17" s="203" t="s">
        <v>202</v>
      </c>
      <c r="E17" s="68">
        <v>-78531.827554999967</v>
      </c>
      <c r="F17" s="229"/>
    </row>
    <row r="18" spans="2:8" ht="15" customHeight="1">
      <c r="B18" s="144" t="s">
        <v>94</v>
      </c>
      <c r="C18" s="201">
        <v>10</v>
      </c>
      <c r="D18" s="203" t="s">
        <v>203</v>
      </c>
      <c r="E18" s="68">
        <v>707851.11925000022</v>
      </c>
      <c r="F18" s="229"/>
      <c r="G18" s="143"/>
      <c r="H18" s="143"/>
    </row>
    <row r="19" spans="2:8" s="145" customFormat="1" ht="15" customHeight="1">
      <c r="B19" s="144" t="s">
        <v>95</v>
      </c>
      <c r="C19" s="165">
        <v>11</v>
      </c>
      <c r="D19" s="166" t="s">
        <v>204</v>
      </c>
      <c r="E19" s="67">
        <f>E14-E15+E16-E17-E18</f>
        <v>2341888.1766745802</v>
      </c>
      <c r="F19" s="230">
        <f>F14-F15+F16-F17-F18</f>
        <v>0</v>
      </c>
      <c r="G19" s="195"/>
      <c r="H19" s="195"/>
    </row>
    <row r="20" spans="2:8" s="145" customFormat="1" ht="15" customHeight="1">
      <c r="B20" s="144" t="s">
        <v>96</v>
      </c>
      <c r="C20" s="165">
        <v>12</v>
      </c>
      <c r="D20" s="166" t="s">
        <v>205</v>
      </c>
      <c r="E20" s="67"/>
      <c r="F20" s="230"/>
      <c r="G20" s="195"/>
    </row>
    <row r="21" spans="2:8" s="145" customFormat="1" ht="15" customHeight="1">
      <c r="B21" s="144" t="s">
        <v>97</v>
      </c>
      <c r="C21" s="165">
        <v>13</v>
      </c>
      <c r="D21" s="166" t="s">
        <v>206</v>
      </c>
      <c r="E21" s="67">
        <v>-198073.9907000055</v>
      </c>
      <c r="F21" s="230">
        <f>'[1]IS-COM'!F26</f>
        <v>0</v>
      </c>
      <c r="G21" s="195"/>
    </row>
    <row r="22" spans="2:8" s="145" customFormat="1" ht="15" customHeight="1" thickBot="1">
      <c r="B22" s="146" t="s">
        <v>98</v>
      </c>
      <c r="C22" s="205">
        <v>14</v>
      </c>
      <c r="D22" s="206" t="s">
        <v>207</v>
      </c>
      <c r="E22" s="69">
        <f>E13-E19-E20+E21</f>
        <v>2095058.1914344626</v>
      </c>
      <c r="F22" s="231">
        <f>F13-F19-F20+F21</f>
        <v>0</v>
      </c>
    </row>
    <row r="23" spans="2:8" ht="9" customHeight="1">
      <c r="C23" s="147"/>
      <c r="D23" s="207"/>
      <c r="E23" s="177"/>
      <c r="F23" s="177"/>
    </row>
    <row r="24" spans="2:8" ht="15" customHeight="1" thickBot="1">
      <c r="C24" s="241" t="s">
        <v>208</v>
      </c>
      <c r="D24" s="241"/>
      <c r="E24" s="241"/>
      <c r="F24" s="241"/>
    </row>
    <row r="25" spans="2:8" ht="15" customHeight="1">
      <c r="B25" s="197" t="s">
        <v>99</v>
      </c>
      <c r="C25" s="198">
        <v>15</v>
      </c>
      <c r="D25" s="199" t="s">
        <v>194</v>
      </c>
      <c r="E25" s="200">
        <v>9519.0499999999975</v>
      </c>
      <c r="F25" s="228">
        <f>'[1]P&amp;C(L)'!T15+'[1]P&amp;C(L)'!Q69</f>
        <v>0</v>
      </c>
    </row>
    <row r="26" spans="2:8" ht="15" customHeight="1">
      <c r="B26" s="144" t="s">
        <v>100</v>
      </c>
      <c r="C26" s="201">
        <v>16</v>
      </c>
      <c r="D26" s="202" t="s">
        <v>195</v>
      </c>
      <c r="E26" s="68">
        <v>602.44000000000005</v>
      </c>
      <c r="F26" s="229">
        <f>'[1]P&amp;C(L)'!Q26+'[1]P&amp;C(L)'!Q80</f>
        <v>0</v>
      </c>
      <c r="G26" s="208"/>
    </row>
    <row r="27" spans="2:8" ht="15" customHeight="1">
      <c r="B27" s="144" t="s">
        <v>101</v>
      </c>
      <c r="C27" s="201">
        <v>17</v>
      </c>
      <c r="D27" s="203" t="s">
        <v>196</v>
      </c>
      <c r="E27" s="68">
        <v>1925.5999999998594</v>
      </c>
      <c r="F27" s="229"/>
      <c r="G27" s="208"/>
    </row>
    <row r="28" spans="2:8" ht="15" customHeight="1">
      <c r="B28" s="144" t="s">
        <v>102</v>
      </c>
      <c r="C28" s="201">
        <v>18</v>
      </c>
      <c r="D28" s="203" t="s">
        <v>197</v>
      </c>
      <c r="E28" s="68">
        <v>-65.730000000000132</v>
      </c>
      <c r="F28" s="229"/>
    </row>
    <row r="29" spans="2:8" s="145" customFormat="1" ht="15" customHeight="1">
      <c r="B29" s="144" t="s">
        <v>103</v>
      </c>
      <c r="C29" s="165">
        <v>19</v>
      </c>
      <c r="D29" s="166" t="s">
        <v>209</v>
      </c>
      <c r="E29" s="67">
        <f>E25-E26-E27+E28</f>
        <v>6925.2800000001371</v>
      </c>
      <c r="F29" s="230">
        <f>F25-F26-F27+F28</f>
        <v>0</v>
      </c>
    </row>
    <row r="30" spans="2:8" ht="15" customHeight="1">
      <c r="B30" s="144" t="s">
        <v>104</v>
      </c>
      <c r="C30" s="201">
        <v>20</v>
      </c>
      <c r="D30" s="202" t="s">
        <v>199</v>
      </c>
      <c r="E30" s="68">
        <v>22500</v>
      </c>
      <c r="F30" s="229">
        <f>'[1]P&amp;C(L)'!T38+'[1]P&amp;C(L)'!Q91</f>
        <v>0</v>
      </c>
      <c r="G30" s="208"/>
    </row>
    <row r="31" spans="2:8" ht="15" customHeight="1">
      <c r="B31" s="144" t="s">
        <v>105</v>
      </c>
      <c r="C31" s="201">
        <v>21</v>
      </c>
      <c r="D31" s="202" t="s">
        <v>210</v>
      </c>
      <c r="E31" s="68">
        <v>0</v>
      </c>
      <c r="F31" s="229">
        <f>'[1]P&amp;C(L)'!S50+'[1]P&amp;C(L)'!M102</f>
        <v>0</v>
      </c>
    </row>
    <row r="32" spans="2:8" ht="15" customHeight="1">
      <c r="B32" s="144" t="s">
        <v>106</v>
      </c>
      <c r="C32" s="201">
        <v>22</v>
      </c>
      <c r="D32" s="203" t="s">
        <v>201</v>
      </c>
      <c r="E32" s="68">
        <v>-17500</v>
      </c>
      <c r="F32" s="229"/>
    </row>
    <row r="33" spans="2:6" ht="15" customHeight="1">
      <c r="B33" s="144" t="s">
        <v>107</v>
      </c>
      <c r="C33" s="201">
        <v>23</v>
      </c>
      <c r="D33" s="203" t="s">
        <v>202</v>
      </c>
      <c r="E33" s="68"/>
      <c r="F33" s="229"/>
    </row>
    <row r="34" spans="2:6" ht="15" customHeight="1">
      <c r="B34" s="144" t="s">
        <v>108</v>
      </c>
      <c r="C34" s="201">
        <v>24</v>
      </c>
      <c r="D34" s="203" t="s">
        <v>211</v>
      </c>
      <c r="E34" s="68"/>
      <c r="F34" s="229"/>
    </row>
    <row r="35" spans="2:6" s="145" customFormat="1" ht="15" customHeight="1">
      <c r="B35" s="144" t="s">
        <v>109</v>
      </c>
      <c r="C35" s="165">
        <v>25</v>
      </c>
      <c r="D35" s="166" t="s">
        <v>212</v>
      </c>
      <c r="E35" s="67">
        <f>E30-E31+E32-E33-E34</f>
        <v>5000</v>
      </c>
      <c r="F35" s="230">
        <f>F30-F31+F32-F33-F34</f>
        <v>0</v>
      </c>
    </row>
    <row r="36" spans="2:6" ht="15" customHeight="1">
      <c r="B36" s="144" t="s">
        <v>110</v>
      </c>
      <c r="C36" s="201">
        <v>26</v>
      </c>
      <c r="D36" s="202" t="s">
        <v>213</v>
      </c>
      <c r="E36" s="68"/>
      <c r="F36" s="229"/>
    </row>
    <row r="37" spans="2:6" ht="15" customHeight="1">
      <c r="B37" s="144" t="s">
        <v>111</v>
      </c>
      <c r="C37" s="201">
        <v>27</v>
      </c>
      <c r="D37" s="203" t="s">
        <v>214</v>
      </c>
      <c r="E37" s="68"/>
      <c r="F37" s="229"/>
    </row>
    <row r="38" spans="2:6" s="145" customFormat="1" ht="15" customHeight="1">
      <c r="B38" s="144" t="s">
        <v>112</v>
      </c>
      <c r="C38" s="165">
        <v>28</v>
      </c>
      <c r="D38" s="166" t="s">
        <v>215</v>
      </c>
      <c r="E38" s="67">
        <f>E36-E37</f>
        <v>0</v>
      </c>
      <c r="F38" s="230">
        <f>F36-F37</f>
        <v>0</v>
      </c>
    </row>
    <row r="39" spans="2:6" s="145" customFormat="1" ht="15" customHeight="1">
      <c r="B39" s="144" t="s">
        <v>113</v>
      </c>
      <c r="C39" s="165">
        <v>29</v>
      </c>
      <c r="D39" s="166" t="s">
        <v>216</v>
      </c>
      <c r="E39" s="67"/>
      <c r="F39" s="230"/>
    </row>
    <row r="40" spans="2:6" s="145" customFormat="1" ht="15" customHeight="1">
      <c r="B40" s="144" t="s">
        <v>114</v>
      </c>
      <c r="C40" s="165">
        <v>30</v>
      </c>
      <c r="D40" s="166" t="s">
        <v>206</v>
      </c>
      <c r="E40" s="67">
        <v>0</v>
      </c>
      <c r="F40" s="230">
        <f>'[1]IS-COM'!F46</f>
        <v>0</v>
      </c>
    </row>
    <row r="41" spans="2:6" s="145" customFormat="1" ht="15" customHeight="1" thickBot="1">
      <c r="B41" s="146" t="s">
        <v>115</v>
      </c>
      <c r="C41" s="205">
        <v>31</v>
      </c>
      <c r="D41" s="206" t="s">
        <v>217</v>
      </c>
      <c r="E41" s="69">
        <f>E29-E35+E38-E39+E40</f>
        <v>1925.2800000001371</v>
      </c>
      <c r="F41" s="231">
        <f>F29-F35+F38-F39+F40</f>
        <v>0</v>
      </c>
    </row>
    <row r="42" spans="2:6" s="195" customFormat="1" ht="9" customHeight="1" thickBot="1">
      <c r="C42" s="147"/>
      <c r="D42" s="209"/>
      <c r="E42" s="70"/>
      <c r="F42" s="70"/>
    </row>
    <row r="43" spans="2:6" s="145" customFormat="1" ht="15" customHeight="1" thickBot="1">
      <c r="B43" s="210" t="s">
        <v>116</v>
      </c>
      <c r="C43" s="211">
        <v>32</v>
      </c>
      <c r="D43" s="212" t="s">
        <v>218</v>
      </c>
      <c r="E43" s="213">
        <f>E22+E41</f>
        <v>2096983.4714344626</v>
      </c>
      <c r="F43" s="232">
        <f>F22+F41</f>
        <v>0</v>
      </c>
    </row>
    <row r="44" spans="2:6" ht="9" customHeight="1">
      <c r="C44" s="147"/>
      <c r="D44" s="209"/>
      <c r="E44" s="177"/>
      <c r="F44" s="177"/>
    </row>
    <row r="45" spans="2:6" ht="15" customHeight="1" thickBot="1">
      <c r="C45" s="147"/>
      <c r="D45" s="241" t="s">
        <v>219</v>
      </c>
      <c r="E45" s="241"/>
      <c r="F45" s="241"/>
    </row>
    <row r="46" spans="2:6" ht="15" customHeight="1">
      <c r="B46" s="197" t="s">
        <v>117</v>
      </c>
      <c r="C46" s="198">
        <v>33</v>
      </c>
      <c r="D46" s="214" t="s">
        <v>220</v>
      </c>
      <c r="E46" s="200"/>
      <c r="F46" s="228"/>
    </row>
    <row r="47" spans="2:6" ht="15" customHeight="1">
      <c r="B47" s="144" t="s">
        <v>118</v>
      </c>
      <c r="C47" s="201">
        <v>34</v>
      </c>
      <c r="D47" s="202" t="s">
        <v>221</v>
      </c>
      <c r="E47" s="68"/>
      <c r="F47" s="229"/>
    </row>
    <row r="48" spans="2:6" ht="15" customHeight="1">
      <c r="B48" s="215" t="s">
        <v>119</v>
      </c>
      <c r="C48" s="201">
        <v>35</v>
      </c>
      <c r="D48" s="202" t="s">
        <v>222</v>
      </c>
      <c r="E48" s="68"/>
      <c r="F48" s="229"/>
    </row>
    <row r="49" spans="2:6" s="145" customFormat="1" ht="15" customHeight="1" thickBot="1">
      <c r="B49" s="146" t="s">
        <v>120</v>
      </c>
      <c r="C49" s="205">
        <v>36</v>
      </c>
      <c r="D49" s="206" t="s">
        <v>223</v>
      </c>
      <c r="E49" s="69">
        <f>E46-E47-E48</f>
        <v>0</v>
      </c>
      <c r="F49" s="231">
        <f>F46-F47-F48</f>
        <v>0</v>
      </c>
    </row>
    <row r="50" spans="2:6" ht="8.25" customHeight="1">
      <c r="C50" s="147"/>
      <c r="D50" s="207"/>
      <c r="E50" s="177"/>
      <c r="F50" s="177"/>
    </row>
    <row r="51" spans="2:6" ht="15" customHeight="1" thickBot="1">
      <c r="C51" s="241" t="s">
        <v>224</v>
      </c>
      <c r="D51" s="241"/>
      <c r="E51" s="241"/>
      <c r="F51" s="241"/>
    </row>
    <row r="52" spans="2:6" ht="15" customHeight="1">
      <c r="B52" s="197" t="s">
        <v>121</v>
      </c>
      <c r="C52" s="198">
        <v>37</v>
      </c>
      <c r="D52" s="199" t="s">
        <v>225</v>
      </c>
      <c r="E52" s="200">
        <v>648236.86</v>
      </c>
      <c r="F52" s="228">
        <f>'[1]IS-D'!F704</f>
        <v>0</v>
      </c>
    </row>
    <row r="53" spans="2:6" ht="15" customHeight="1">
      <c r="B53" s="144" t="s">
        <v>122</v>
      </c>
      <c r="C53" s="201">
        <v>38</v>
      </c>
      <c r="D53" s="203" t="s">
        <v>226</v>
      </c>
      <c r="E53" s="68">
        <v>0</v>
      </c>
      <c r="F53" s="229">
        <f>'[1]IS-FA'!F93</f>
        <v>0</v>
      </c>
    </row>
    <row r="54" spans="2:6" ht="15" customHeight="1">
      <c r="B54" s="144" t="s">
        <v>123</v>
      </c>
      <c r="C54" s="201">
        <v>39</v>
      </c>
      <c r="D54" s="203" t="s">
        <v>227</v>
      </c>
      <c r="E54" s="68">
        <v>0</v>
      </c>
      <c r="F54" s="229">
        <f>'[1]IS-FA'!F268</f>
        <v>0</v>
      </c>
    </row>
    <row r="55" spans="2:6" ht="15" customHeight="1">
      <c r="B55" s="144" t="s">
        <v>124</v>
      </c>
      <c r="C55" s="201">
        <v>40</v>
      </c>
      <c r="D55" s="203" t="s">
        <v>228</v>
      </c>
      <c r="E55" s="68">
        <v>0</v>
      </c>
      <c r="F55" s="229">
        <f>'[1]IS-FA'!F443</f>
        <v>0</v>
      </c>
    </row>
    <row r="56" spans="2:6" ht="15" customHeight="1">
      <c r="B56" s="144" t="s">
        <v>125</v>
      </c>
      <c r="C56" s="201">
        <v>41</v>
      </c>
      <c r="D56" s="203" t="s">
        <v>161</v>
      </c>
      <c r="E56" s="68">
        <v>0</v>
      </c>
      <c r="F56" s="229">
        <f>'[1]IS-I'!F203</f>
        <v>0</v>
      </c>
    </row>
    <row r="57" spans="2:6" ht="15" customHeight="1">
      <c r="B57" s="144" t="s">
        <v>126</v>
      </c>
      <c r="C57" s="201">
        <v>42</v>
      </c>
      <c r="D57" s="203" t="s">
        <v>162</v>
      </c>
      <c r="E57" s="68">
        <v>0</v>
      </c>
      <c r="F57" s="229">
        <f>'[1]IS-I'!F400</f>
        <v>0</v>
      </c>
    </row>
    <row r="58" spans="2:6" ht="15" customHeight="1">
      <c r="B58" s="144" t="s">
        <v>127</v>
      </c>
      <c r="C58" s="201">
        <v>43</v>
      </c>
      <c r="D58" s="203" t="s">
        <v>166</v>
      </c>
      <c r="E58" s="68">
        <v>0</v>
      </c>
      <c r="F58" s="229">
        <f>'[1]IS-IP &amp; L'!F73</f>
        <v>0</v>
      </c>
    </row>
    <row r="59" spans="2:6" ht="15" customHeight="1">
      <c r="B59" s="144" t="s">
        <v>128</v>
      </c>
      <c r="C59" s="201">
        <v>44</v>
      </c>
      <c r="D59" s="203" t="s">
        <v>229</v>
      </c>
      <c r="E59" s="68">
        <v>0</v>
      </c>
      <c r="F59" s="229">
        <f>'[1]IS-IP &amp; L'!F307</f>
        <v>0</v>
      </c>
    </row>
    <row r="60" spans="2:6" ht="15" customHeight="1">
      <c r="B60" s="144" t="s">
        <v>129</v>
      </c>
      <c r="C60" s="201">
        <v>45</v>
      </c>
      <c r="D60" s="203" t="s">
        <v>230</v>
      </c>
      <c r="E60" s="68"/>
      <c r="F60" s="229"/>
    </row>
    <row r="61" spans="2:6" s="207" customFormat="1" ht="15" customHeight="1" thickBot="1">
      <c r="B61" s="146" t="s">
        <v>130</v>
      </c>
      <c r="C61" s="216">
        <v>46</v>
      </c>
      <c r="D61" s="148" t="s">
        <v>231</v>
      </c>
      <c r="E61" s="69">
        <f>SUM(E52:E60)</f>
        <v>648236.86</v>
      </c>
      <c r="F61" s="231">
        <f>SUM(F52:F60)</f>
        <v>0</v>
      </c>
    </row>
    <row r="62" spans="2:6" s="207" customFormat="1" ht="9" customHeight="1">
      <c r="C62" s="147"/>
      <c r="E62" s="70"/>
      <c r="F62" s="70"/>
    </row>
    <row r="63" spans="2:6" s="207" customFormat="1" ht="15" customHeight="1" thickBot="1">
      <c r="C63" s="243" t="s">
        <v>232</v>
      </c>
      <c r="D63" s="243"/>
      <c r="E63" s="243"/>
      <c r="F63" s="243"/>
    </row>
    <row r="64" spans="2:6" ht="15" customHeight="1">
      <c r="B64" s="197" t="s">
        <v>131</v>
      </c>
      <c r="C64" s="198">
        <v>47</v>
      </c>
      <c r="D64" s="217" t="s">
        <v>233</v>
      </c>
      <c r="E64" s="200">
        <v>1528002.2562500001</v>
      </c>
      <c r="F64" s="228">
        <f>'[1]IS-Ex.S &amp; Ex.Ad'!F22</f>
        <v>0</v>
      </c>
    </row>
    <row r="65" spans="2:6" ht="15" customHeight="1">
      <c r="B65" s="144" t="s">
        <v>132</v>
      </c>
      <c r="C65" s="201">
        <v>48</v>
      </c>
      <c r="D65" s="218" t="s">
        <v>234</v>
      </c>
      <c r="E65" s="68">
        <v>759864.9</v>
      </c>
      <c r="F65" s="229">
        <f>'[1]IS-Ex.S &amp; Ex.Ad'!F41</f>
        <v>0</v>
      </c>
    </row>
    <row r="66" spans="2:6" ht="15" customHeight="1">
      <c r="B66" s="144" t="s">
        <v>133</v>
      </c>
      <c r="C66" s="201">
        <v>49</v>
      </c>
      <c r="D66" s="218" t="s">
        <v>235</v>
      </c>
      <c r="E66" s="68">
        <v>5477.7599999999993</v>
      </c>
      <c r="F66" s="229">
        <f>'[1]IS-Ex.T &amp; Ex.F &amp; O'!F12</f>
        <v>0</v>
      </c>
    </row>
    <row r="67" spans="2:6" ht="15" customHeight="1">
      <c r="B67" s="144" t="s">
        <v>134</v>
      </c>
      <c r="C67" s="201">
        <v>50</v>
      </c>
      <c r="D67" s="218" t="s">
        <v>236</v>
      </c>
      <c r="E67" s="68">
        <v>193414.63671635822</v>
      </c>
      <c r="F67" s="229"/>
    </row>
    <row r="68" spans="2:6" ht="15" customHeight="1">
      <c r="B68" s="144" t="s">
        <v>135</v>
      </c>
      <c r="C68" s="201">
        <v>51</v>
      </c>
      <c r="D68" s="218" t="s">
        <v>237</v>
      </c>
      <c r="E68" s="68">
        <v>38061.738181107547</v>
      </c>
      <c r="F68" s="229">
        <f>'[1]IS-Ex.T &amp; Ex.F &amp; O'!F111</f>
        <v>0</v>
      </c>
    </row>
    <row r="69" spans="2:6" ht="15" customHeight="1">
      <c r="B69" s="144" t="s">
        <v>136</v>
      </c>
      <c r="C69" s="201">
        <v>52</v>
      </c>
      <c r="D69" s="218" t="s">
        <v>238</v>
      </c>
      <c r="E69" s="68"/>
      <c r="F69" s="229"/>
    </row>
    <row r="70" spans="2:6" ht="15" customHeight="1" thickBot="1">
      <c r="B70" s="219" t="s">
        <v>137</v>
      </c>
      <c r="C70" s="220">
        <v>53</v>
      </c>
      <c r="D70" s="221" t="s">
        <v>239</v>
      </c>
      <c r="E70" s="222">
        <v>-260403.38</v>
      </c>
      <c r="F70" s="233">
        <f>'[1]IS-Ex.T &amp; Ex.F &amp; O'!F124</f>
        <v>0</v>
      </c>
    </row>
    <row r="71" spans="2:6" s="143" customFormat="1" ht="9" customHeight="1" thickBot="1">
      <c r="C71" s="182"/>
      <c r="D71" s="223"/>
      <c r="E71" s="224"/>
      <c r="F71" s="224"/>
    </row>
    <row r="72" spans="2:6" s="145" customFormat="1" ht="15" customHeight="1">
      <c r="B72" s="197" t="s">
        <v>138</v>
      </c>
      <c r="C72" s="161">
        <v>54</v>
      </c>
      <c r="D72" s="162" t="s">
        <v>240</v>
      </c>
      <c r="E72" s="163">
        <f>E43+E49+E61-E64-E65-E66-E67-E68-E69+E70</f>
        <v>-40004.339713003195</v>
      </c>
      <c r="F72" s="234">
        <f>F43+F49+F61-F64-F65-F66-F67-F68-F69+F70</f>
        <v>0</v>
      </c>
    </row>
    <row r="73" spans="2:6" s="145" customFormat="1" ht="15" customHeight="1">
      <c r="B73" s="144" t="s">
        <v>139</v>
      </c>
      <c r="C73" s="165">
        <v>55</v>
      </c>
      <c r="D73" s="225" t="s">
        <v>241</v>
      </c>
      <c r="E73" s="67"/>
      <c r="F73" s="230"/>
    </row>
    <row r="74" spans="2:6" s="145" customFormat="1" ht="15" customHeight="1" thickBot="1">
      <c r="B74" s="146" t="s">
        <v>140</v>
      </c>
      <c r="C74" s="205">
        <v>56</v>
      </c>
      <c r="D74" s="206" t="s">
        <v>242</v>
      </c>
      <c r="E74" s="69">
        <f>E72-E73</f>
        <v>-40004.339713003195</v>
      </c>
      <c r="F74" s="231">
        <f>F72-F73</f>
        <v>0</v>
      </c>
    </row>
    <row r="75" spans="2:6">
      <c r="D75" s="226"/>
    </row>
    <row r="76" spans="2:6">
      <c r="C76" s="240"/>
      <c r="D76" s="240"/>
      <c r="E76" s="240"/>
      <c r="F76" s="240"/>
    </row>
    <row r="77" spans="2:6">
      <c r="C77" s="239"/>
      <c r="D77" s="239"/>
      <c r="E77" s="239"/>
      <c r="F77" s="239"/>
    </row>
    <row r="78" spans="2:6">
      <c r="C78" s="240"/>
      <c r="D78" s="240"/>
      <c r="E78" s="240"/>
      <c r="F78" s="240"/>
    </row>
    <row r="79" spans="2:6">
      <c r="C79" s="239"/>
      <c r="D79" s="239"/>
      <c r="E79" s="239"/>
      <c r="F79" s="239"/>
    </row>
    <row r="80" spans="2:6">
      <c r="C80" s="240"/>
      <c r="D80" s="240"/>
      <c r="E80" s="240"/>
      <c r="F80" s="240"/>
    </row>
    <row r="81" spans="3:6">
      <c r="C81" s="239"/>
      <c r="D81" s="239"/>
      <c r="E81" s="239"/>
      <c r="F81" s="239"/>
    </row>
  </sheetData>
  <mergeCells count="16">
    <mergeCell ref="C24:F24"/>
    <mergeCell ref="D45:F45"/>
    <mergeCell ref="B1:C1"/>
    <mergeCell ref="C51:F51"/>
    <mergeCell ref="C63:F63"/>
    <mergeCell ref="E1:F1"/>
    <mergeCell ref="B2:F2"/>
    <mergeCell ref="D4:F4"/>
    <mergeCell ref="E5:F5"/>
    <mergeCell ref="C8:F8"/>
    <mergeCell ref="C81:F81"/>
    <mergeCell ref="C76:F76"/>
    <mergeCell ref="C77:F77"/>
    <mergeCell ref="C78:F78"/>
    <mergeCell ref="C79:F79"/>
    <mergeCell ref="C80:F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F58"/>
  <sheetViews>
    <sheetView showGridLines="0" zoomScale="90" zoomScaleNormal="90" workbookViewId="0">
      <pane ySplit="6" topLeftCell="A7" activePane="bottomLeft" state="frozen"/>
      <selection pane="bottomLeft" activeCell="E43" sqref="E43:E50"/>
    </sheetView>
  </sheetViews>
  <sheetFormatPr defaultColWidth="9.140625" defaultRowHeight="15"/>
  <cols>
    <col min="1" max="1" width="2" style="149" customWidth="1"/>
    <col min="2" max="2" width="11" style="149" customWidth="1"/>
    <col min="3" max="3" width="5.140625" style="149" customWidth="1"/>
    <col min="4" max="4" width="73.7109375" style="149" customWidth="1"/>
    <col min="5" max="6" width="16.140625" style="149" customWidth="1"/>
    <col min="7" max="16384" width="9.140625" style="149"/>
  </cols>
  <sheetData>
    <row r="1" spans="2:6">
      <c r="B1" s="247" t="s">
        <v>243</v>
      </c>
      <c r="C1" s="247"/>
      <c r="D1" s="279" t="s">
        <v>147</v>
      </c>
      <c r="E1" s="248" t="s">
        <v>246</v>
      </c>
      <c r="F1" s="248"/>
    </row>
    <row r="2" spans="2:6">
      <c r="B2" s="280" t="s">
        <v>248</v>
      </c>
      <c r="C2" s="280"/>
      <c r="D2" s="280"/>
      <c r="E2" s="280"/>
      <c r="F2" s="280"/>
    </row>
    <row r="3" spans="2:6">
      <c r="B3" s="150"/>
      <c r="C3" s="150"/>
    </row>
    <row r="4" spans="2:6" ht="18" customHeight="1">
      <c r="B4" s="151"/>
      <c r="C4" s="249" t="s">
        <v>148</v>
      </c>
      <c r="D4" s="250"/>
      <c r="E4" s="250"/>
      <c r="F4" s="250"/>
    </row>
    <row r="5" spans="2:6" ht="15.75" thickBot="1">
      <c r="E5" s="248" t="s">
        <v>149</v>
      </c>
      <c r="F5" s="248"/>
    </row>
    <row r="6" spans="2:6" s="152" customFormat="1" ht="45.75" thickBot="1">
      <c r="B6" s="153" t="s">
        <v>83</v>
      </c>
      <c r="C6" s="154" t="s">
        <v>84</v>
      </c>
      <c r="D6" s="155"/>
      <c r="E6" s="156" t="s">
        <v>150</v>
      </c>
      <c r="F6" s="227" t="s">
        <v>245</v>
      </c>
    </row>
    <row r="7" spans="2:6" s="152" customFormat="1" ht="6" customHeight="1">
      <c r="C7" s="157"/>
      <c r="D7" s="158"/>
      <c r="E7" s="159"/>
      <c r="F7" s="159"/>
    </row>
    <row r="8" spans="2:6" s="66" customFormat="1" ht="15.75" customHeight="1" thickBot="1">
      <c r="C8" s="251" t="s">
        <v>151</v>
      </c>
      <c r="D8" s="251"/>
      <c r="E8" s="251"/>
      <c r="F8" s="251"/>
    </row>
    <row r="9" spans="2:6" s="145" customFormat="1" ht="15" customHeight="1">
      <c r="B9" s="160" t="s">
        <v>85</v>
      </c>
      <c r="C9" s="161">
        <v>1</v>
      </c>
      <c r="D9" s="162" t="s">
        <v>152</v>
      </c>
      <c r="E9" s="163">
        <v>940182.64999999991</v>
      </c>
      <c r="F9" s="234">
        <f>'[1]BS-C'!F27</f>
        <v>0</v>
      </c>
    </row>
    <row r="10" spans="2:6" s="145" customFormat="1" ht="15" customHeight="1">
      <c r="B10" s="164" t="s">
        <v>86</v>
      </c>
      <c r="C10" s="165">
        <v>2</v>
      </c>
      <c r="D10" s="166" t="s">
        <v>153</v>
      </c>
      <c r="E10" s="67">
        <v>8401714.5199999996</v>
      </c>
      <c r="F10" s="230">
        <f>'[1]BS-D'!F1034</f>
        <v>0</v>
      </c>
    </row>
    <row r="11" spans="2:6" s="145" customFormat="1" ht="15" customHeight="1">
      <c r="B11" s="164" t="s">
        <v>87</v>
      </c>
      <c r="C11" s="165">
        <v>3</v>
      </c>
      <c r="D11" s="166" t="s">
        <v>154</v>
      </c>
      <c r="E11" s="67">
        <v>0</v>
      </c>
      <c r="F11" s="230">
        <f>'[1]BS-FA '!F93</f>
        <v>0</v>
      </c>
    </row>
    <row r="12" spans="2:6" s="145" customFormat="1" ht="15" customHeight="1">
      <c r="B12" s="164" t="s">
        <v>88</v>
      </c>
      <c r="C12" s="165">
        <v>4</v>
      </c>
      <c r="D12" s="167" t="s">
        <v>155</v>
      </c>
      <c r="E12" s="67">
        <v>0</v>
      </c>
      <c r="F12" s="230">
        <f>'[1]BS-FA '!F436</f>
        <v>0</v>
      </c>
    </row>
    <row r="13" spans="2:6" s="145" customFormat="1" ht="30">
      <c r="B13" s="164" t="s">
        <v>89</v>
      </c>
      <c r="C13" s="165">
        <v>5</v>
      </c>
      <c r="D13" s="168" t="s">
        <v>156</v>
      </c>
      <c r="E13" s="67">
        <v>0</v>
      </c>
      <c r="F13" s="230">
        <f>'[1]BS-FA '!F779</f>
        <v>0</v>
      </c>
    </row>
    <row r="14" spans="2:6" s="145" customFormat="1" ht="15" customHeight="1">
      <c r="B14" s="164" t="s">
        <v>90</v>
      </c>
      <c r="C14" s="165">
        <v>6</v>
      </c>
      <c r="D14" s="167" t="s">
        <v>157</v>
      </c>
      <c r="E14" s="67">
        <v>7767274.6992329694</v>
      </c>
      <c r="F14" s="230">
        <f>'[1]BS-IR &amp; RR'!F19</f>
        <v>0</v>
      </c>
    </row>
    <row r="15" spans="2:6" s="145" customFormat="1" ht="15" customHeight="1">
      <c r="B15" s="164" t="s">
        <v>91</v>
      </c>
      <c r="C15" s="165">
        <v>7</v>
      </c>
      <c r="D15" s="166" t="s">
        <v>158</v>
      </c>
      <c r="E15" s="67">
        <v>6164341.0875546876</v>
      </c>
      <c r="F15" s="230">
        <f>'[1]BS-IR &amp; RR'!F35</f>
        <v>0</v>
      </c>
    </row>
    <row r="16" spans="2:6" s="145" customFormat="1" ht="15" customHeight="1">
      <c r="B16" s="164" t="s">
        <v>92</v>
      </c>
      <c r="C16" s="165">
        <v>8</v>
      </c>
      <c r="D16" s="167" t="s">
        <v>159</v>
      </c>
      <c r="E16" s="67">
        <v>54871.509999999995</v>
      </c>
      <c r="F16" s="230"/>
    </row>
    <row r="17" spans="2:6" s="145" customFormat="1" ht="15" customHeight="1">
      <c r="B17" s="164" t="s">
        <v>93</v>
      </c>
      <c r="C17" s="165">
        <v>9</v>
      </c>
      <c r="D17" s="166" t="s">
        <v>160</v>
      </c>
      <c r="E17" s="67">
        <v>0</v>
      </c>
      <c r="F17" s="230">
        <f>'[1]BS-L'!R722</f>
        <v>0</v>
      </c>
    </row>
    <row r="18" spans="2:6" s="145" customFormat="1" ht="15" customHeight="1">
      <c r="B18" s="164" t="s">
        <v>94</v>
      </c>
      <c r="C18" s="165">
        <v>10</v>
      </c>
      <c r="D18" s="166" t="s">
        <v>161</v>
      </c>
      <c r="E18" s="67">
        <v>0</v>
      </c>
      <c r="F18" s="230">
        <f>'[1]BS-I'!F476</f>
        <v>0</v>
      </c>
    </row>
    <row r="19" spans="2:6" s="145" customFormat="1" ht="15" customHeight="1">
      <c r="B19" s="164" t="s">
        <v>95</v>
      </c>
      <c r="C19" s="165">
        <v>11</v>
      </c>
      <c r="D19" s="166" t="s">
        <v>162</v>
      </c>
      <c r="E19" s="67">
        <v>14801.449999999999</v>
      </c>
      <c r="F19" s="230">
        <f>'[1]BS-I'!F946</f>
        <v>0</v>
      </c>
    </row>
    <row r="20" spans="2:6" s="145" customFormat="1" ht="15" customHeight="1">
      <c r="B20" s="164" t="s">
        <v>96</v>
      </c>
      <c r="C20" s="165">
        <v>12</v>
      </c>
      <c r="D20" s="166" t="s">
        <v>163</v>
      </c>
      <c r="E20" s="67">
        <v>2262571.0224450054</v>
      </c>
      <c r="F20" s="230">
        <f>'[1]BS-R'!F18+'[1]BS-R'!F38</f>
        <v>0</v>
      </c>
    </row>
    <row r="21" spans="2:6" s="145" customFormat="1" ht="15" customHeight="1">
      <c r="B21" s="164" t="s">
        <v>97</v>
      </c>
      <c r="C21" s="165">
        <v>13</v>
      </c>
      <c r="D21" s="166" t="s">
        <v>164</v>
      </c>
      <c r="E21" s="67">
        <v>288641.10920000094</v>
      </c>
      <c r="F21" s="230">
        <f>'[1]BS-DC'!F13+'[1]BS-DC'!F24</f>
        <v>0</v>
      </c>
    </row>
    <row r="22" spans="2:6" s="145" customFormat="1" ht="15" customHeight="1">
      <c r="B22" s="164" t="s">
        <v>98</v>
      </c>
      <c r="C22" s="165">
        <v>14</v>
      </c>
      <c r="D22" s="166" t="s">
        <v>165</v>
      </c>
      <c r="E22" s="67">
        <v>993121.34000000055</v>
      </c>
      <c r="F22" s="230"/>
    </row>
    <row r="23" spans="2:6" s="145" customFormat="1" ht="15" customHeight="1">
      <c r="B23" s="164" t="s">
        <v>99</v>
      </c>
      <c r="C23" s="165">
        <v>15</v>
      </c>
      <c r="D23" s="166" t="s">
        <v>166</v>
      </c>
      <c r="E23" s="67">
        <v>0</v>
      </c>
      <c r="F23" s="230">
        <f>'[1]BS-IP &amp; OA'!F73</f>
        <v>0</v>
      </c>
    </row>
    <row r="24" spans="2:6" s="145" customFormat="1" ht="15" customHeight="1">
      <c r="B24" s="164" t="s">
        <v>100</v>
      </c>
      <c r="C24" s="165">
        <v>16</v>
      </c>
      <c r="D24" s="166" t="s">
        <v>167</v>
      </c>
      <c r="E24" s="67">
        <v>84171.840000000011</v>
      </c>
      <c r="F24" s="230"/>
    </row>
    <row r="25" spans="2:6" s="145" customFormat="1" ht="15" customHeight="1">
      <c r="B25" s="164" t="s">
        <v>101</v>
      </c>
      <c r="C25" s="165">
        <v>17</v>
      </c>
      <c r="D25" s="166" t="s">
        <v>168</v>
      </c>
      <c r="E25" s="67"/>
      <c r="F25" s="230"/>
    </row>
    <row r="26" spans="2:6" s="145" customFormat="1" ht="15" customHeight="1">
      <c r="B26" s="164" t="s">
        <v>102</v>
      </c>
      <c r="C26" s="165">
        <v>18</v>
      </c>
      <c r="D26" s="169" t="s">
        <v>169</v>
      </c>
      <c r="E26" s="67">
        <v>1038352.7904056627</v>
      </c>
      <c r="F26" s="230">
        <f>'[1]BS-IP &amp; OA'!F92</f>
        <v>0</v>
      </c>
    </row>
    <row r="27" spans="2:6" s="174" customFormat="1" ht="15" customHeight="1" thickBot="1">
      <c r="B27" s="170" t="s">
        <v>103</v>
      </c>
      <c r="C27" s="171">
        <v>19</v>
      </c>
      <c r="D27" s="172" t="s">
        <v>170</v>
      </c>
      <c r="E27" s="173">
        <f>SUM(E9:E26)</f>
        <v>28010044.018838324</v>
      </c>
      <c r="F27" s="235">
        <f>SUM(F9:F26)</f>
        <v>0</v>
      </c>
    </row>
    <row r="28" spans="2:6" s="66" customFormat="1" ht="6" customHeight="1">
      <c r="B28" s="175"/>
      <c r="C28" s="147"/>
      <c r="D28" s="176"/>
      <c r="E28" s="177"/>
      <c r="F28" s="177"/>
    </row>
    <row r="29" spans="2:6" s="66" customFormat="1" ht="15.75" customHeight="1" thickBot="1">
      <c r="B29" s="175"/>
      <c r="C29" s="251" t="s">
        <v>171</v>
      </c>
      <c r="D29" s="251"/>
      <c r="E29" s="251"/>
      <c r="F29" s="251"/>
    </row>
    <row r="30" spans="2:6" s="145" customFormat="1" ht="15" customHeight="1">
      <c r="B30" s="160" t="s">
        <v>104</v>
      </c>
      <c r="C30" s="161">
        <v>20</v>
      </c>
      <c r="D30" s="178" t="s">
        <v>172</v>
      </c>
      <c r="E30" s="163">
        <v>10714621.40802286</v>
      </c>
      <c r="F30" s="234">
        <f>'[1]BS-R'!F13+'[1]BS-R'!F32</f>
        <v>0</v>
      </c>
    </row>
    <row r="31" spans="2:6" s="145" customFormat="1" ht="15" customHeight="1">
      <c r="B31" s="164" t="s">
        <v>105</v>
      </c>
      <c r="C31" s="165">
        <v>21</v>
      </c>
      <c r="D31" s="179" t="s">
        <v>173</v>
      </c>
      <c r="E31" s="67">
        <v>5962648.9622218059</v>
      </c>
      <c r="F31" s="230">
        <f>'[1]BS-OIL &amp; OL'!F15</f>
        <v>0</v>
      </c>
    </row>
    <row r="32" spans="2:6" s="145" customFormat="1" ht="15" customHeight="1">
      <c r="B32" s="164" t="s">
        <v>106</v>
      </c>
      <c r="C32" s="165">
        <v>22</v>
      </c>
      <c r="D32" s="167" t="s">
        <v>174</v>
      </c>
      <c r="E32" s="67"/>
      <c r="F32" s="230"/>
    </row>
    <row r="33" spans="2:6" s="145" customFormat="1" ht="15" customHeight="1">
      <c r="B33" s="164" t="s">
        <v>107</v>
      </c>
      <c r="C33" s="165">
        <v>23</v>
      </c>
      <c r="D33" s="179" t="s">
        <v>175</v>
      </c>
      <c r="E33" s="67">
        <v>399373.78154006519</v>
      </c>
      <c r="F33" s="230">
        <f>'[1]BS-FL'!N286</f>
        <v>0</v>
      </c>
    </row>
    <row r="34" spans="2:6" s="145" customFormat="1" ht="15" customHeight="1">
      <c r="B34" s="164" t="s">
        <v>108</v>
      </c>
      <c r="C34" s="165">
        <v>24</v>
      </c>
      <c r="D34" s="179" t="s">
        <v>176</v>
      </c>
      <c r="E34" s="67">
        <v>0</v>
      </c>
      <c r="F34" s="230">
        <f>'[1]BS-PL'!F22+'[1]BS-PL'!F27</f>
        <v>0</v>
      </c>
    </row>
    <row r="35" spans="2:6" s="145" customFormat="1" ht="15" customHeight="1">
      <c r="B35" s="164" t="s">
        <v>109</v>
      </c>
      <c r="C35" s="165">
        <v>25</v>
      </c>
      <c r="D35" s="179" t="s">
        <v>177</v>
      </c>
      <c r="E35" s="67">
        <v>0</v>
      </c>
      <c r="F35" s="230">
        <f>'[1]BS-LA'!F328</f>
        <v>0</v>
      </c>
    </row>
    <row r="36" spans="2:6" s="145" customFormat="1" ht="15" customHeight="1">
      <c r="B36" s="164" t="s">
        <v>110</v>
      </c>
      <c r="C36" s="165">
        <v>26</v>
      </c>
      <c r="D36" s="179" t="s">
        <v>178</v>
      </c>
      <c r="E36" s="67">
        <v>0</v>
      </c>
      <c r="F36" s="230">
        <f>'[1]BS-LA'!F650</f>
        <v>0</v>
      </c>
    </row>
    <row r="37" spans="2:6" s="145" customFormat="1" ht="15" customHeight="1">
      <c r="B37" s="164" t="s">
        <v>111</v>
      </c>
      <c r="C37" s="165">
        <v>27</v>
      </c>
      <c r="D37" s="179" t="s">
        <v>179</v>
      </c>
      <c r="E37" s="67">
        <v>457761.51000000496</v>
      </c>
      <c r="F37" s="230">
        <f>'[1]BS-DC'!F17+'[1]BS-DC'!F28</f>
        <v>0</v>
      </c>
    </row>
    <row r="38" spans="2:6" s="145" customFormat="1" ht="15" customHeight="1">
      <c r="B38" s="164" t="s">
        <v>112</v>
      </c>
      <c r="C38" s="165">
        <v>28</v>
      </c>
      <c r="D38" s="179" t="s">
        <v>180</v>
      </c>
      <c r="E38" s="67"/>
      <c r="F38" s="230"/>
    </row>
    <row r="39" spans="2:6" s="145" customFormat="1" ht="15" customHeight="1">
      <c r="B39" s="164" t="s">
        <v>113</v>
      </c>
      <c r="C39" s="165">
        <v>29</v>
      </c>
      <c r="D39" s="179" t="s">
        <v>181</v>
      </c>
      <c r="E39" s="67">
        <v>825218.05</v>
      </c>
      <c r="F39" s="230">
        <f>'[1]BS-OIL &amp; OL'!F30</f>
        <v>0</v>
      </c>
    </row>
    <row r="40" spans="2:6" s="174" customFormat="1" ht="15" customHeight="1" thickBot="1">
      <c r="B40" s="170" t="s">
        <v>114</v>
      </c>
      <c r="C40" s="171">
        <v>30</v>
      </c>
      <c r="D40" s="180" t="s">
        <v>182</v>
      </c>
      <c r="E40" s="173">
        <f>SUM(E30:E39)</f>
        <v>18359623.711784739</v>
      </c>
      <c r="F40" s="235">
        <f>SUM(F30:F39)</f>
        <v>0</v>
      </c>
    </row>
    <row r="41" spans="2:6" s="143" customFormat="1" ht="6" customHeight="1">
      <c r="B41" s="181"/>
      <c r="C41" s="182"/>
      <c r="D41" s="176"/>
      <c r="E41" s="177"/>
      <c r="F41" s="177"/>
    </row>
    <row r="42" spans="2:6" s="66" customFormat="1" ht="15.75" customHeight="1" thickBot="1">
      <c r="B42" s="183"/>
      <c r="C42" s="251" t="s">
        <v>183</v>
      </c>
      <c r="D42" s="251"/>
      <c r="E42" s="251"/>
      <c r="F42" s="251"/>
    </row>
    <row r="43" spans="2:6" s="145" customFormat="1" ht="15" customHeight="1">
      <c r="B43" s="160" t="s">
        <v>115</v>
      </c>
      <c r="C43" s="161">
        <v>31</v>
      </c>
      <c r="D43" s="178" t="s">
        <v>184</v>
      </c>
      <c r="E43" s="163">
        <v>27799535.120000001</v>
      </c>
      <c r="F43" s="234"/>
    </row>
    <row r="44" spans="2:6" s="145" customFormat="1" ht="15" customHeight="1">
      <c r="B44" s="164" t="s">
        <v>116</v>
      </c>
      <c r="C44" s="165">
        <v>32</v>
      </c>
      <c r="D44" s="179" t="s">
        <v>185</v>
      </c>
      <c r="E44" s="67"/>
      <c r="F44" s="230"/>
    </row>
    <row r="45" spans="2:6" s="145" customFormat="1" ht="15" customHeight="1">
      <c r="B45" s="164" t="s">
        <v>117</v>
      </c>
      <c r="C45" s="165">
        <v>33</v>
      </c>
      <c r="D45" s="179" t="s">
        <v>186</v>
      </c>
      <c r="E45" s="67"/>
      <c r="F45" s="230"/>
    </row>
    <row r="46" spans="2:6" s="145" customFormat="1" ht="15" customHeight="1">
      <c r="B46" s="164" t="s">
        <v>118</v>
      </c>
      <c r="C46" s="165">
        <v>34</v>
      </c>
      <c r="D46" s="179" t="s">
        <v>187</v>
      </c>
      <c r="E46" s="67">
        <v>-18288249.039694235</v>
      </c>
      <c r="F46" s="230"/>
    </row>
    <row r="47" spans="2:6" s="145" customFormat="1" ht="15" customHeight="1">
      <c r="B47" s="164" t="s">
        <v>119</v>
      </c>
      <c r="C47" s="165">
        <v>35</v>
      </c>
      <c r="D47" s="179" t="s">
        <v>188</v>
      </c>
      <c r="E47" s="67">
        <v>-40004.339713003195</v>
      </c>
      <c r="F47" s="230"/>
    </row>
    <row r="48" spans="2:6" s="145" customFormat="1" ht="15" customHeight="1">
      <c r="B48" s="164" t="s">
        <v>120</v>
      </c>
      <c r="C48" s="165">
        <v>36</v>
      </c>
      <c r="D48" s="179" t="s">
        <v>189</v>
      </c>
      <c r="E48" s="67">
        <v>179138.57</v>
      </c>
      <c r="F48" s="230"/>
    </row>
    <row r="49" spans="2:6" s="174" customFormat="1" ht="15" customHeight="1">
      <c r="B49" s="164" t="s">
        <v>121</v>
      </c>
      <c r="C49" s="184">
        <v>37</v>
      </c>
      <c r="D49" s="185" t="s">
        <v>190</v>
      </c>
      <c r="E49" s="186">
        <v>9650420.3105927631</v>
      </c>
      <c r="F49" s="236">
        <f>SUM(F43+F44-F45+F46+F47+F48)</f>
        <v>0</v>
      </c>
    </row>
    <row r="50" spans="2:6" s="174" customFormat="1" ht="15" customHeight="1" thickBot="1">
      <c r="B50" s="170" t="s">
        <v>122</v>
      </c>
      <c r="C50" s="187">
        <v>38</v>
      </c>
      <c r="D50" s="188" t="s">
        <v>191</v>
      </c>
      <c r="E50" s="189">
        <v>28010044.022377502</v>
      </c>
      <c r="F50" s="237">
        <f>F40+F49</f>
        <v>0</v>
      </c>
    </row>
    <row r="51" spans="2:6" s="190" customFormat="1"/>
    <row r="52" spans="2:6" s="190" customFormat="1"/>
    <row r="53" spans="2:6">
      <c r="C53" s="240"/>
      <c r="D53" s="240"/>
      <c r="E53" s="240"/>
      <c r="F53" s="240"/>
    </row>
    <row r="54" spans="2:6">
      <c r="C54" s="239"/>
      <c r="D54" s="239"/>
      <c r="E54" s="239"/>
      <c r="F54" s="239"/>
    </row>
    <row r="55" spans="2:6">
      <c r="C55" s="240"/>
      <c r="D55" s="240"/>
      <c r="E55" s="240"/>
      <c r="F55" s="240"/>
    </row>
    <row r="56" spans="2:6">
      <c r="C56" s="239"/>
      <c r="D56" s="239"/>
      <c r="E56" s="239"/>
      <c r="F56" s="239"/>
    </row>
    <row r="57" spans="2:6" ht="15" customHeight="1">
      <c r="C57" s="240"/>
      <c r="D57" s="240"/>
      <c r="E57" s="240"/>
      <c r="F57" s="240"/>
    </row>
    <row r="58" spans="2:6">
      <c r="C58" s="239"/>
      <c r="D58" s="239"/>
      <c r="E58" s="239"/>
      <c r="F58" s="239"/>
    </row>
  </sheetData>
  <mergeCells count="14">
    <mergeCell ref="C58:F58"/>
    <mergeCell ref="B1:C1"/>
    <mergeCell ref="E1:F1"/>
    <mergeCell ref="B2:F2"/>
    <mergeCell ref="C4:F4"/>
    <mergeCell ref="E5:F5"/>
    <mergeCell ref="C8:F8"/>
    <mergeCell ref="C29:F29"/>
    <mergeCell ref="C42:F42"/>
    <mergeCell ref="C53:F53"/>
    <mergeCell ref="C54:F54"/>
    <mergeCell ref="C55:F55"/>
    <mergeCell ref="C56:F56"/>
    <mergeCell ref="C57:F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abSelected="1" topLeftCell="A7" zoomScale="70" zoomScaleNormal="70" zoomScaleSheetLayoutView="50" workbookViewId="0">
      <pane ySplit="4" topLeftCell="A20" activePane="bottomLeft" state="frozen"/>
      <selection activeCell="A7" sqref="A7"/>
      <selection pane="bottomLeft" activeCell="C11" sqref="C11:AA50"/>
    </sheetView>
  </sheetViews>
  <sheetFormatPr defaultColWidth="9.140625"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141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143</v>
      </c>
      <c r="B2" s="31"/>
      <c r="C2" s="62"/>
      <c r="D2" s="62"/>
      <c r="E2" s="62"/>
      <c r="F2" s="62"/>
      <c r="G2" s="62"/>
      <c r="H2" s="62"/>
    </row>
    <row r="3" spans="1:38">
      <c r="A3" s="64" t="s">
        <v>144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145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75" t="s">
        <v>81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C6" s="277" t="s">
        <v>82</v>
      </c>
      <c r="AD6" s="277"/>
      <c r="AE6" s="277"/>
      <c r="AF6" s="277"/>
      <c r="AG6" s="277"/>
      <c r="AH6" s="277"/>
      <c r="AI6" s="277"/>
      <c r="AJ6" s="277"/>
      <c r="AK6" s="277"/>
      <c r="AL6" s="277"/>
    </row>
    <row r="7" spans="1:38" ht="45.75" customHeight="1" thickBot="1">
      <c r="A7" s="62"/>
      <c r="B7" s="62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C7" s="278"/>
      <c r="AD7" s="278"/>
      <c r="AE7" s="278"/>
      <c r="AF7" s="278"/>
      <c r="AG7" s="278"/>
      <c r="AH7" s="278"/>
      <c r="AI7" s="278"/>
      <c r="AJ7" s="278"/>
      <c r="AK7" s="278"/>
      <c r="AL7" s="278"/>
    </row>
    <row r="8" spans="1:38" s="1" customFormat="1" ht="89.25" customHeight="1">
      <c r="A8" s="252" t="s">
        <v>23</v>
      </c>
      <c r="B8" s="255" t="s">
        <v>69</v>
      </c>
      <c r="C8" s="260" t="s">
        <v>22</v>
      </c>
      <c r="D8" s="261"/>
      <c r="E8" s="261"/>
      <c r="F8" s="261"/>
      <c r="G8" s="261"/>
      <c r="H8" s="267" t="s">
        <v>142</v>
      </c>
      <c r="I8" s="261" t="s">
        <v>70</v>
      </c>
      <c r="J8" s="261"/>
      <c r="K8" s="261" t="s">
        <v>71</v>
      </c>
      <c r="L8" s="261"/>
      <c r="M8" s="261"/>
      <c r="N8" s="261"/>
      <c r="O8" s="261"/>
      <c r="P8" s="261" t="s">
        <v>72</v>
      </c>
      <c r="Q8" s="262"/>
      <c r="R8" s="260" t="s">
        <v>73</v>
      </c>
      <c r="S8" s="261"/>
      <c r="T8" s="261"/>
      <c r="U8" s="261"/>
      <c r="V8" s="261"/>
      <c r="W8" s="261"/>
      <c r="X8" s="261"/>
      <c r="Y8" s="261"/>
      <c r="Z8" s="261" t="s">
        <v>76</v>
      </c>
      <c r="AA8" s="255"/>
      <c r="AC8" s="270" t="s">
        <v>70</v>
      </c>
      <c r="AD8" s="261"/>
      <c r="AE8" s="261" t="s">
        <v>71</v>
      </c>
      <c r="AF8" s="261"/>
      <c r="AG8" s="261" t="s">
        <v>77</v>
      </c>
      <c r="AH8" s="261"/>
      <c r="AI8" s="261" t="s">
        <v>78</v>
      </c>
      <c r="AJ8" s="261"/>
      <c r="AK8" s="261" t="s">
        <v>76</v>
      </c>
      <c r="AL8" s="255"/>
    </row>
    <row r="9" spans="1:38" s="1" customFormat="1" ht="49.9" customHeight="1">
      <c r="A9" s="253"/>
      <c r="B9" s="256"/>
      <c r="C9" s="258" t="s">
        <v>15</v>
      </c>
      <c r="D9" s="259"/>
      <c r="E9" s="259"/>
      <c r="F9" s="259"/>
      <c r="G9" s="8" t="s">
        <v>16</v>
      </c>
      <c r="H9" s="268"/>
      <c r="I9" s="263" t="s">
        <v>0</v>
      </c>
      <c r="J9" s="263" t="s">
        <v>1</v>
      </c>
      <c r="K9" s="259" t="s">
        <v>0</v>
      </c>
      <c r="L9" s="259"/>
      <c r="M9" s="259"/>
      <c r="N9" s="259"/>
      <c r="O9" s="8" t="s">
        <v>1</v>
      </c>
      <c r="P9" s="263" t="s">
        <v>79</v>
      </c>
      <c r="Q9" s="265" t="s">
        <v>80</v>
      </c>
      <c r="R9" s="258" t="s">
        <v>74</v>
      </c>
      <c r="S9" s="259"/>
      <c r="T9" s="259"/>
      <c r="U9" s="259"/>
      <c r="V9" s="259" t="s">
        <v>75</v>
      </c>
      <c r="W9" s="259"/>
      <c r="X9" s="259"/>
      <c r="Y9" s="259"/>
      <c r="Z9" s="263" t="s">
        <v>17</v>
      </c>
      <c r="AA9" s="265" t="s">
        <v>18</v>
      </c>
      <c r="AC9" s="271" t="s">
        <v>0</v>
      </c>
      <c r="AD9" s="263" t="s">
        <v>1</v>
      </c>
      <c r="AE9" s="263" t="s">
        <v>0</v>
      </c>
      <c r="AF9" s="263" t="s">
        <v>1</v>
      </c>
      <c r="AG9" s="263" t="s">
        <v>79</v>
      </c>
      <c r="AH9" s="263" t="s">
        <v>80</v>
      </c>
      <c r="AI9" s="263" t="s">
        <v>74</v>
      </c>
      <c r="AJ9" s="263" t="s">
        <v>75</v>
      </c>
      <c r="AK9" s="263" t="s">
        <v>17</v>
      </c>
      <c r="AL9" s="265" t="s">
        <v>18</v>
      </c>
    </row>
    <row r="10" spans="1:38" s="1" customFormat="1" ht="102.75" customHeight="1" thickBot="1">
      <c r="A10" s="254"/>
      <c r="B10" s="257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9"/>
      <c r="I10" s="264"/>
      <c r="J10" s="26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4"/>
      <c r="Q10" s="266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4"/>
      <c r="AA10" s="266"/>
      <c r="AC10" s="272"/>
      <c r="AD10" s="264"/>
      <c r="AE10" s="264"/>
      <c r="AF10" s="264"/>
      <c r="AG10" s="264"/>
      <c r="AH10" s="264"/>
      <c r="AI10" s="264"/>
      <c r="AJ10" s="264"/>
      <c r="AK10" s="264"/>
      <c r="AL10" s="266"/>
    </row>
    <row r="11" spans="1:38" ht="24.95" customHeight="1" thickBot="1">
      <c r="A11" s="93" t="s">
        <v>24</v>
      </c>
      <c r="B11" s="96" t="s">
        <v>25</v>
      </c>
      <c r="C11" s="3">
        <v>1058</v>
      </c>
      <c r="D11" s="3">
        <v>8</v>
      </c>
      <c r="E11" s="3">
        <v>0</v>
      </c>
      <c r="F11" s="3">
        <v>1066</v>
      </c>
      <c r="G11" s="3">
        <v>1586</v>
      </c>
      <c r="H11" s="108"/>
      <c r="I11" s="3">
        <v>9792.7900000000009</v>
      </c>
      <c r="J11" s="3">
        <v>602.44000000000005</v>
      </c>
      <c r="K11" s="3">
        <v>7731.2599999999975</v>
      </c>
      <c r="L11" s="3">
        <v>1787.79</v>
      </c>
      <c r="M11" s="3">
        <v>0</v>
      </c>
      <c r="N11" s="3">
        <v>9519.0499999999975</v>
      </c>
      <c r="O11" s="3">
        <v>0</v>
      </c>
      <c r="P11" s="3">
        <v>7593.4500000001381</v>
      </c>
      <c r="Q11" s="3">
        <v>6925.280000000138</v>
      </c>
      <c r="R11" s="3">
        <v>7500</v>
      </c>
      <c r="S11" s="3">
        <v>0</v>
      </c>
      <c r="T11" s="3">
        <v>15000</v>
      </c>
      <c r="U11" s="3">
        <v>22500</v>
      </c>
      <c r="V11" s="3">
        <v>7500</v>
      </c>
      <c r="W11" s="3">
        <v>0</v>
      </c>
      <c r="X11" s="3">
        <v>15000</v>
      </c>
      <c r="Y11" s="3">
        <v>22500</v>
      </c>
      <c r="Z11" s="3">
        <v>5000</v>
      </c>
      <c r="AA11" s="3">
        <v>5000</v>
      </c>
      <c r="AC11" s="3">
        <f t="shared" ref="AA11:AC11" si="0">SUM(AC12:AC15)</f>
        <v>0</v>
      </c>
      <c r="AD11" s="3">
        <f t="shared" ref="AD11" si="1">SUM(AD12:AD15)</f>
        <v>0</v>
      </c>
      <c r="AE11" s="3">
        <f t="shared" ref="AE11" si="2">SUM(AE12:AE15)</f>
        <v>0</v>
      </c>
      <c r="AF11" s="3">
        <f t="shared" ref="AF11" si="3">SUM(AF12:AF15)</f>
        <v>0</v>
      </c>
      <c r="AG11" s="3">
        <f t="shared" ref="AG11" si="4">SUM(AG12:AG15)</f>
        <v>0</v>
      </c>
      <c r="AH11" s="3">
        <f t="shared" ref="AH11" si="5">SUM(AH12:AH15)</f>
        <v>0</v>
      </c>
      <c r="AI11" s="3">
        <f t="shared" ref="AI11" si="6">SUM(AI12:AI15)</f>
        <v>0</v>
      </c>
      <c r="AJ11" s="3">
        <f t="shared" ref="AJ11" si="7">SUM(AJ12:AJ15)</f>
        <v>0</v>
      </c>
      <c r="AK11" s="3">
        <f t="shared" ref="AK11" si="8">SUM(AK12:AK15)</f>
        <v>0</v>
      </c>
      <c r="AL11" s="3">
        <f t="shared" ref="AL11" si="9">SUM(AL12:AL15)</f>
        <v>0</v>
      </c>
    </row>
    <row r="12" spans="1:38" s="4" customFormat="1" ht="24.95" customHeight="1">
      <c r="A12" s="10"/>
      <c r="B12" s="16" t="s">
        <v>26</v>
      </c>
      <c r="C12" s="26">
        <v>1058</v>
      </c>
      <c r="D12" s="26">
        <v>8</v>
      </c>
      <c r="E12" s="26">
        <v>0</v>
      </c>
      <c r="F12" s="26">
        <v>1066</v>
      </c>
      <c r="G12" s="26">
        <v>1586</v>
      </c>
      <c r="H12" s="20"/>
      <c r="I12" s="26">
        <v>9792.7900000000009</v>
      </c>
      <c r="J12" s="26">
        <v>602.44000000000005</v>
      </c>
      <c r="K12" s="26">
        <v>7731.2599999999975</v>
      </c>
      <c r="L12" s="26">
        <v>1787.79</v>
      </c>
      <c r="M12" s="26">
        <v>0</v>
      </c>
      <c r="N12" s="26">
        <v>9519.0499999999975</v>
      </c>
      <c r="O12" s="26">
        <v>0</v>
      </c>
      <c r="P12" s="35">
        <v>7593.4500000001381</v>
      </c>
      <c r="Q12" s="36">
        <v>6925.280000000138</v>
      </c>
      <c r="R12" s="113">
        <v>7500</v>
      </c>
      <c r="S12" s="113">
        <v>0</v>
      </c>
      <c r="T12" s="113">
        <v>15000</v>
      </c>
      <c r="U12" s="113">
        <v>22500</v>
      </c>
      <c r="V12" s="129">
        <v>7500</v>
      </c>
      <c r="W12" s="129">
        <v>0</v>
      </c>
      <c r="X12" s="129">
        <v>15000</v>
      </c>
      <c r="Y12" s="35">
        <v>22500</v>
      </c>
      <c r="Z12" s="26">
        <v>5000</v>
      </c>
      <c r="AA12" s="26">
        <v>5000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3"/>
      <c r="S13" s="113"/>
      <c r="T13" s="113"/>
      <c r="U13" s="113"/>
      <c r="V13" s="128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3"/>
      <c r="S14" s="113"/>
      <c r="T14" s="113"/>
      <c r="U14" s="113"/>
      <c r="V14" s="128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3"/>
      <c r="S15" s="113"/>
      <c r="T15" s="113"/>
      <c r="U15" s="113"/>
      <c r="V15" s="128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3" t="s">
        <v>30</v>
      </c>
      <c r="B16" s="96" t="s">
        <v>11</v>
      </c>
      <c r="C16" s="3">
        <v>4411</v>
      </c>
      <c r="D16" s="3">
        <v>741</v>
      </c>
      <c r="E16" s="3">
        <v>646</v>
      </c>
      <c r="F16" s="3">
        <v>5798</v>
      </c>
      <c r="G16" s="3">
        <v>6878</v>
      </c>
      <c r="H16" s="108"/>
      <c r="I16" s="107">
        <v>145668.81999999957</v>
      </c>
      <c r="J16" s="3">
        <v>0</v>
      </c>
      <c r="K16" s="3">
        <v>25914.79000000118</v>
      </c>
      <c r="L16" s="3">
        <v>118358</v>
      </c>
      <c r="M16" s="3">
        <v>728.76000000000477</v>
      </c>
      <c r="N16" s="3">
        <v>145001.55000000118</v>
      </c>
      <c r="O16" s="3">
        <v>0</v>
      </c>
      <c r="P16" s="3">
        <v>61511.679999994347</v>
      </c>
      <c r="Q16" s="3">
        <v>61511.679999994347</v>
      </c>
      <c r="R16" s="107">
        <v>150</v>
      </c>
      <c r="S16" s="107">
        <v>0</v>
      </c>
      <c r="T16" s="107">
        <v>0</v>
      </c>
      <c r="U16" s="107">
        <v>150</v>
      </c>
      <c r="V16" s="3">
        <v>150</v>
      </c>
      <c r="W16" s="3">
        <v>0</v>
      </c>
      <c r="X16" s="3">
        <v>0</v>
      </c>
      <c r="Y16" s="3">
        <v>150</v>
      </c>
      <c r="Z16" s="3">
        <v>80.489999999998872</v>
      </c>
      <c r="AA16" s="3">
        <v>80.489999999998872</v>
      </c>
      <c r="AC16" s="96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3" t="s">
        <v>31</v>
      </c>
      <c r="B17" s="96" t="s">
        <v>32</v>
      </c>
      <c r="C17" s="3">
        <v>9839</v>
      </c>
      <c r="D17" s="3">
        <v>1463</v>
      </c>
      <c r="E17" s="3">
        <v>633</v>
      </c>
      <c r="F17" s="3">
        <v>11935</v>
      </c>
      <c r="G17" s="3">
        <v>11902</v>
      </c>
      <c r="H17" s="108"/>
      <c r="I17" s="3">
        <v>204219.41999999195</v>
      </c>
      <c r="J17" s="3">
        <v>0</v>
      </c>
      <c r="K17" s="3">
        <v>99884.959999995132</v>
      </c>
      <c r="L17" s="3">
        <v>51848.390000000116</v>
      </c>
      <c r="M17" s="3">
        <v>3735.3300000000004</v>
      </c>
      <c r="N17" s="3">
        <v>155468.67999999525</v>
      </c>
      <c r="O17" s="3">
        <v>0</v>
      </c>
      <c r="P17" s="3">
        <v>127301.01999999338</v>
      </c>
      <c r="Q17" s="3">
        <v>127301.01999999338</v>
      </c>
      <c r="R17" s="3">
        <v>2946</v>
      </c>
      <c r="S17" s="3">
        <v>2349</v>
      </c>
      <c r="T17" s="3">
        <v>0</v>
      </c>
      <c r="U17" s="3">
        <v>5295</v>
      </c>
      <c r="V17" s="3">
        <v>2946</v>
      </c>
      <c r="W17" s="3">
        <v>2349</v>
      </c>
      <c r="X17" s="3">
        <v>0</v>
      </c>
      <c r="Y17" s="3">
        <v>5295</v>
      </c>
      <c r="Z17" s="3">
        <v>921.30000000000018</v>
      </c>
      <c r="AA17" s="3">
        <v>878.65000000000009</v>
      </c>
      <c r="AC17" s="96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78" t="s">
        <v>33</v>
      </c>
      <c r="C18" s="97">
        <v>9537</v>
      </c>
      <c r="D18" s="97">
        <v>34</v>
      </c>
      <c r="E18" s="97">
        <v>633</v>
      </c>
      <c r="F18" s="97">
        <v>10204</v>
      </c>
      <c r="G18" s="97">
        <v>9562</v>
      </c>
      <c r="H18" s="20"/>
      <c r="I18" s="97">
        <v>124185.17999999186</v>
      </c>
      <c r="J18" s="97">
        <v>0</v>
      </c>
      <c r="K18" s="97">
        <v>91018.299999995143</v>
      </c>
      <c r="L18" s="97">
        <v>1405.48</v>
      </c>
      <c r="M18" s="97">
        <v>3735.3300000000004</v>
      </c>
      <c r="N18" s="97">
        <v>96159.10999999514</v>
      </c>
      <c r="O18" s="97">
        <v>0</v>
      </c>
      <c r="P18" s="72">
        <v>76833.159999993135</v>
      </c>
      <c r="Q18" s="74">
        <v>76833.159999993135</v>
      </c>
      <c r="R18" s="115">
        <v>1000</v>
      </c>
      <c r="S18" s="115">
        <v>0</v>
      </c>
      <c r="T18" s="115">
        <v>0</v>
      </c>
      <c r="U18" s="115">
        <v>1000</v>
      </c>
      <c r="V18" s="97">
        <v>1000</v>
      </c>
      <c r="W18" s="97">
        <v>0</v>
      </c>
      <c r="X18" s="97">
        <v>0</v>
      </c>
      <c r="Y18" s="97">
        <v>1000</v>
      </c>
      <c r="Z18" s="98">
        <v>-2000</v>
      </c>
      <c r="AA18" s="98">
        <v>-2000</v>
      </c>
      <c r="AC18" s="73"/>
      <c r="AD18" s="72"/>
      <c r="AE18" s="72"/>
      <c r="AF18" s="72"/>
      <c r="AG18" s="72"/>
      <c r="AH18" s="72"/>
      <c r="AI18" s="72"/>
      <c r="AJ18" s="72"/>
      <c r="AK18" s="72"/>
      <c r="AL18" s="74"/>
    </row>
    <row r="19" spans="1:16379" s="66" customFormat="1" ht="24.95" customHeight="1" thickBot="1">
      <c r="A19" s="13"/>
      <c r="B19" s="79" t="s">
        <v>34</v>
      </c>
      <c r="C19" s="94">
        <v>302</v>
      </c>
      <c r="D19" s="94">
        <v>1429</v>
      </c>
      <c r="E19" s="94">
        <v>0</v>
      </c>
      <c r="F19" s="94">
        <v>1731</v>
      </c>
      <c r="G19" s="94">
        <v>2340</v>
      </c>
      <c r="H19" s="21"/>
      <c r="I19" s="94">
        <v>80034.240000000093</v>
      </c>
      <c r="J19" s="94">
        <v>0</v>
      </c>
      <c r="K19" s="94">
        <v>8866.6599999999926</v>
      </c>
      <c r="L19" s="94">
        <v>50442.910000000113</v>
      </c>
      <c r="M19" s="94">
        <v>0</v>
      </c>
      <c r="N19" s="94">
        <v>59309.570000000109</v>
      </c>
      <c r="O19" s="97">
        <v>0</v>
      </c>
      <c r="P19" s="75">
        <v>50467.860000000241</v>
      </c>
      <c r="Q19" s="77">
        <v>50467.860000000241</v>
      </c>
      <c r="R19" s="116">
        <v>1946</v>
      </c>
      <c r="S19" s="116">
        <v>2349</v>
      </c>
      <c r="T19" s="116">
        <v>0</v>
      </c>
      <c r="U19" s="116">
        <v>4295</v>
      </c>
      <c r="V19" s="94">
        <v>1946</v>
      </c>
      <c r="W19" s="94">
        <v>2349</v>
      </c>
      <c r="X19" s="94">
        <v>0</v>
      </c>
      <c r="Y19" s="94">
        <v>4295</v>
      </c>
      <c r="Z19" s="95">
        <v>2921.3</v>
      </c>
      <c r="AA19" s="95">
        <v>2878.65</v>
      </c>
      <c r="AC19" s="76"/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16379" ht="24.95" customHeight="1" thickBot="1">
      <c r="A20" s="93" t="s">
        <v>35</v>
      </c>
      <c r="B20" s="96" t="s">
        <v>2</v>
      </c>
      <c r="C20" s="3">
        <v>3183</v>
      </c>
      <c r="D20" s="3">
        <v>4</v>
      </c>
      <c r="E20" s="3">
        <v>635</v>
      </c>
      <c r="F20" s="3">
        <v>3822</v>
      </c>
      <c r="G20" s="3">
        <v>6869</v>
      </c>
      <c r="H20" s="108"/>
      <c r="I20" s="107">
        <v>3113615.0799998976</v>
      </c>
      <c r="J20" s="3">
        <v>0</v>
      </c>
      <c r="K20" s="3">
        <v>2637393.6699999743</v>
      </c>
      <c r="L20" s="3">
        <v>7011.7</v>
      </c>
      <c r="M20" s="3">
        <v>271060.65999999654</v>
      </c>
      <c r="N20" s="3">
        <v>2915466.0299999709</v>
      </c>
      <c r="O20" s="3">
        <v>0</v>
      </c>
      <c r="P20" s="3">
        <v>2363907.259999936</v>
      </c>
      <c r="Q20" s="3">
        <v>2363907.259999936</v>
      </c>
      <c r="R20" s="107">
        <v>1967674.5699999728</v>
      </c>
      <c r="S20" s="107">
        <v>1915.43</v>
      </c>
      <c r="T20" s="107">
        <v>405327.4499999985</v>
      </c>
      <c r="U20" s="107">
        <v>2374917.4499999713</v>
      </c>
      <c r="V20" s="3">
        <v>1967674.5699999728</v>
      </c>
      <c r="W20" s="3">
        <v>1915.43</v>
      </c>
      <c r="X20" s="3">
        <v>405327.4499999985</v>
      </c>
      <c r="Y20" s="3">
        <v>2374917.4499999713</v>
      </c>
      <c r="Z20" s="3">
        <v>2060339.7899999782</v>
      </c>
      <c r="AA20" s="3">
        <v>2060339.7899999782</v>
      </c>
      <c r="AC20" s="96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3" t="s">
        <v>36</v>
      </c>
      <c r="B21" s="96" t="s">
        <v>37</v>
      </c>
      <c r="C21" s="96">
        <v>793</v>
      </c>
      <c r="D21" s="96">
        <v>1965</v>
      </c>
      <c r="E21" s="96">
        <v>0</v>
      </c>
      <c r="F21" s="96">
        <v>2758</v>
      </c>
      <c r="G21" s="96">
        <v>3527</v>
      </c>
      <c r="H21" s="108"/>
      <c r="I21" s="96">
        <v>3033569.090000004</v>
      </c>
      <c r="J21" s="96">
        <v>1338837.7700000075</v>
      </c>
      <c r="K21" s="96">
        <v>735319.90999999631</v>
      </c>
      <c r="L21" s="96">
        <v>1561051.9699999976</v>
      </c>
      <c r="M21" s="96">
        <v>0</v>
      </c>
      <c r="N21" s="96">
        <v>2296371.8799999938</v>
      </c>
      <c r="O21" s="96">
        <v>1096142.5299999998</v>
      </c>
      <c r="P21" s="96">
        <v>1573433.8200000026</v>
      </c>
      <c r="Q21" s="96">
        <v>837917.20000000775</v>
      </c>
      <c r="R21" s="96">
        <v>266061.49000000005</v>
      </c>
      <c r="S21" s="96">
        <v>1153013.3100000003</v>
      </c>
      <c r="T21" s="96">
        <v>47328.18</v>
      </c>
      <c r="U21" s="96">
        <v>1466402.9800000002</v>
      </c>
      <c r="V21" s="96">
        <v>130664.74500000002</v>
      </c>
      <c r="W21" s="96">
        <v>570407.71500000008</v>
      </c>
      <c r="X21" s="96">
        <v>23664.09</v>
      </c>
      <c r="Y21" s="96">
        <v>724736.55</v>
      </c>
      <c r="Z21" s="96">
        <v>1408398.7800000003</v>
      </c>
      <c r="AA21" s="96">
        <v>700906.87000000011</v>
      </c>
      <c r="AC21" s="96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146</v>
      </c>
      <c r="C22" s="98">
        <v>793</v>
      </c>
      <c r="D22" s="98">
        <v>1965</v>
      </c>
      <c r="E22" s="98">
        <v>0</v>
      </c>
      <c r="F22" s="24">
        <v>2758</v>
      </c>
      <c r="G22" s="24">
        <v>3527</v>
      </c>
      <c r="H22" s="60">
        <v>2615</v>
      </c>
      <c r="I22" s="24">
        <v>3033569.090000004</v>
      </c>
      <c r="J22" s="24">
        <v>1338837.7700000075</v>
      </c>
      <c r="K22" s="24">
        <v>735319.90999999631</v>
      </c>
      <c r="L22" s="24">
        <v>1561051.9699999976</v>
      </c>
      <c r="M22" s="24">
        <v>0</v>
      </c>
      <c r="N22" s="24">
        <v>2296371.8799999938</v>
      </c>
      <c r="O22" s="24">
        <v>1096142.5299999998</v>
      </c>
      <c r="P22" s="60">
        <v>1573433.8200000026</v>
      </c>
      <c r="Q22" s="61">
        <v>837917.20000000775</v>
      </c>
      <c r="R22" s="117">
        <v>266061.49000000005</v>
      </c>
      <c r="S22" s="117">
        <v>1153013.3100000003</v>
      </c>
      <c r="T22" s="117">
        <v>47328.18</v>
      </c>
      <c r="U22" s="117">
        <v>1466402.9800000002</v>
      </c>
      <c r="V22" s="60">
        <v>130664.74500000002</v>
      </c>
      <c r="W22" s="60">
        <v>570407.71500000008</v>
      </c>
      <c r="X22" s="60">
        <v>23664.09</v>
      </c>
      <c r="Y22" s="60">
        <v>724736.55</v>
      </c>
      <c r="Z22" s="26">
        <v>1408398.7800000003</v>
      </c>
      <c r="AA22" s="26">
        <v>700906.87000000011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17">
        <v>0</v>
      </c>
      <c r="S23" s="117">
        <v>0</v>
      </c>
      <c r="T23" s="117">
        <v>0</v>
      </c>
      <c r="U23" s="117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6">
        <v>5379</v>
      </c>
      <c r="D24" s="96">
        <v>330238</v>
      </c>
      <c r="E24" s="96">
        <v>0</v>
      </c>
      <c r="F24" s="96">
        <v>335617</v>
      </c>
      <c r="G24" s="96">
        <v>72254</v>
      </c>
      <c r="H24" s="108"/>
      <c r="I24" s="96">
        <v>1326348.6122222254</v>
      </c>
      <c r="J24" s="96">
        <v>190920.83999999933</v>
      </c>
      <c r="K24" s="96">
        <v>147313.0122222217</v>
      </c>
      <c r="L24" s="96">
        <v>1073936.9300000004</v>
      </c>
      <c r="M24" s="96">
        <v>0</v>
      </c>
      <c r="N24" s="96">
        <v>1221249.9422222222</v>
      </c>
      <c r="O24" s="96">
        <v>152047.97500000006</v>
      </c>
      <c r="P24" s="96">
        <v>1081548.3718089969</v>
      </c>
      <c r="Q24" s="96">
        <v>962835.21680899721</v>
      </c>
      <c r="R24" s="96">
        <v>76844.207222222234</v>
      </c>
      <c r="S24" s="96">
        <v>357658.94418300665</v>
      </c>
      <c r="T24" s="96">
        <v>2059</v>
      </c>
      <c r="U24" s="96">
        <v>436562.15140522888</v>
      </c>
      <c r="V24" s="96">
        <v>40849.577222222229</v>
      </c>
      <c r="W24" s="96">
        <v>216481.08918300661</v>
      </c>
      <c r="X24" s="96">
        <v>1029.5</v>
      </c>
      <c r="Y24" s="96">
        <v>258360.16640522884</v>
      </c>
      <c r="Z24" s="96">
        <v>425925.32983660139</v>
      </c>
      <c r="AA24" s="96">
        <v>266689.98483660142</v>
      </c>
      <c r="AC24" s="96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2" customFormat="1" ht="24.95" customHeight="1">
      <c r="A25" s="14"/>
      <c r="B25" s="78" t="s">
        <v>41</v>
      </c>
      <c r="C25" s="134">
        <v>4588</v>
      </c>
      <c r="D25" s="134">
        <v>328270</v>
      </c>
      <c r="E25" s="134">
        <v>0</v>
      </c>
      <c r="F25" s="134">
        <v>332858</v>
      </c>
      <c r="G25" s="134">
        <v>68709</v>
      </c>
      <c r="H25" s="135">
        <v>423931</v>
      </c>
      <c r="I25" s="134">
        <v>902641.22222222295</v>
      </c>
      <c r="J25" s="136">
        <v>0</v>
      </c>
      <c r="K25" s="134">
        <v>38837.722222222255</v>
      </c>
      <c r="L25" s="134">
        <v>863803.5000000007</v>
      </c>
      <c r="M25" s="134">
        <v>0</v>
      </c>
      <c r="N25" s="134">
        <v>902641.22222222295</v>
      </c>
      <c r="O25" s="134">
        <v>0</v>
      </c>
      <c r="P25" s="135">
        <v>830165.85180899419</v>
      </c>
      <c r="Q25" s="137">
        <v>830165.85180899419</v>
      </c>
      <c r="R25" s="133">
        <v>4854.9472222222248</v>
      </c>
      <c r="S25" s="133">
        <v>83503.584183006591</v>
      </c>
      <c r="T25" s="133">
        <v>0</v>
      </c>
      <c r="U25" s="133">
        <v>88358.531405228816</v>
      </c>
      <c r="V25" s="134">
        <v>4854.9472222222248</v>
      </c>
      <c r="W25" s="134">
        <v>83503.584183006591</v>
      </c>
      <c r="X25" s="134">
        <v>0</v>
      </c>
      <c r="Y25" s="133">
        <v>88358.531405228816</v>
      </c>
      <c r="Z25" s="134">
        <v>111662.10983660139</v>
      </c>
      <c r="AA25" s="134">
        <v>111662.10983660139</v>
      </c>
      <c r="AB25" s="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0" t="s">
        <v>3</v>
      </c>
      <c r="C26" s="25">
        <v>791</v>
      </c>
      <c r="D26" s="25">
        <v>1968</v>
      </c>
      <c r="E26" s="25">
        <v>0</v>
      </c>
      <c r="F26" s="25">
        <v>2759</v>
      </c>
      <c r="G26" s="25">
        <v>3545</v>
      </c>
      <c r="H26" s="26">
        <v>3432</v>
      </c>
      <c r="I26" s="25">
        <v>423707.39000000246</v>
      </c>
      <c r="J26" s="25">
        <v>190920.83999999933</v>
      </c>
      <c r="K26" s="25">
        <v>108475.28999999946</v>
      </c>
      <c r="L26" s="25">
        <v>210133.42999999976</v>
      </c>
      <c r="M26" s="25">
        <v>0</v>
      </c>
      <c r="N26" s="25">
        <v>318608.71999999922</v>
      </c>
      <c r="O26" s="134">
        <v>152047.97500000006</v>
      </c>
      <c r="P26" s="54">
        <v>251382.52000000281</v>
      </c>
      <c r="Q26" s="55">
        <v>132669.36500000305</v>
      </c>
      <c r="R26" s="118">
        <v>71989.260000000009</v>
      </c>
      <c r="S26" s="118">
        <v>274155.36000000004</v>
      </c>
      <c r="T26" s="118">
        <v>2059</v>
      </c>
      <c r="U26" s="118">
        <v>348203.62000000005</v>
      </c>
      <c r="V26" s="35">
        <v>35994.630000000005</v>
      </c>
      <c r="W26" s="35">
        <v>132977.50500000003</v>
      </c>
      <c r="X26" s="35">
        <v>1029.5</v>
      </c>
      <c r="Y26" s="35">
        <v>170001.63500000004</v>
      </c>
      <c r="Z26" s="27">
        <v>314263.22000000003</v>
      </c>
      <c r="AA26" s="27">
        <v>155027.87500000003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6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134">
        <v>0</v>
      </c>
      <c r="P27" s="82">
        <v>0</v>
      </c>
      <c r="Q27" s="125">
        <v>0</v>
      </c>
      <c r="R27" s="119">
        <v>0</v>
      </c>
      <c r="S27" s="119">
        <v>0</v>
      </c>
      <c r="T27" s="119">
        <v>0</v>
      </c>
      <c r="U27" s="119">
        <v>0</v>
      </c>
      <c r="V27" s="81">
        <v>0</v>
      </c>
      <c r="W27" s="81">
        <v>0</v>
      </c>
      <c r="X27" s="81">
        <v>0</v>
      </c>
      <c r="Y27" s="81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08"/>
      <c r="I28" s="3"/>
      <c r="J28" s="3"/>
      <c r="K28" s="3"/>
      <c r="L28" s="3"/>
      <c r="M28" s="3"/>
      <c r="N28" s="3"/>
      <c r="O28" s="3"/>
      <c r="P28" s="3"/>
      <c r="Q28" s="3"/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C28" s="96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>
        <v>2</v>
      </c>
      <c r="D29" s="19">
        <v>0</v>
      </c>
      <c r="E29" s="19">
        <v>0</v>
      </c>
      <c r="F29" s="19">
        <v>2</v>
      </c>
      <c r="G29" s="19">
        <v>2</v>
      </c>
      <c r="H29" s="108"/>
      <c r="I29" s="19">
        <v>72519.56</v>
      </c>
      <c r="J29" s="19">
        <v>72519.56</v>
      </c>
      <c r="K29" s="19">
        <v>72519.56</v>
      </c>
      <c r="L29" s="19">
        <v>0</v>
      </c>
      <c r="M29" s="19">
        <v>0</v>
      </c>
      <c r="N29" s="19">
        <v>72519.56</v>
      </c>
      <c r="O29" s="19">
        <v>72519.56</v>
      </c>
      <c r="P29" s="19">
        <v>4768.4199999999983</v>
      </c>
      <c r="Q29" s="19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C29" s="96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6">
        <v>2</v>
      </c>
      <c r="D30" s="96">
        <v>0</v>
      </c>
      <c r="E30" s="96">
        <v>0</v>
      </c>
      <c r="F30" s="96">
        <v>2</v>
      </c>
      <c r="G30" s="96">
        <v>2</v>
      </c>
      <c r="H30" s="108"/>
      <c r="I30" s="96">
        <v>38143.86</v>
      </c>
      <c r="J30" s="96">
        <v>38143.86</v>
      </c>
      <c r="K30" s="96">
        <v>38143.86</v>
      </c>
      <c r="L30" s="96">
        <v>0</v>
      </c>
      <c r="M30" s="96">
        <v>0</v>
      </c>
      <c r="N30" s="96">
        <v>38143.86</v>
      </c>
      <c r="O30" s="96">
        <v>38143.86</v>
      </c>
      <c r="P30" s="96">
        <v>2508.0800000000017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C30" s="96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99"/>
      <c r="B31" s="100" t="s">
        <v>47</v>
      </c>
      <c r="C31" s="101">
        <v>2</v>
      </c>
      <c r="D31" s="101">
        <v>0</v>
      </c>
      <c r="E31" s="101">
        <v>0</v>
      </c>
      <c r="F31" s="101">
        <v>2</v>
      </c>
      <c r="G31" s="101">
        <v>2</v>
      </c>
      <c r="H31" s="102"/>
      <c r="I31" s="101">
        <v>38143.86</v>
      </c>
      <c r="J31" s="101">
        <v>38143.86</v>
      </c>
      <c r="K31" s="101">
        <v>38143.86</v>
      </c>
      <c r="L31" s="101">
        <v>0</v>
      </c>
      <c r="M31" s="101">
        <v>0</v>
      </c>
      <c r="N31" s="101">
        <v>38143.86</v>
      </c>
      <c r="O31" s="101">
        <v>38143.86</v>
      </c>
      <c r="P31" s="103">
        <v>2508.0800000000017</v>
      </c>
      <c r="Q31" s="126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4"/>
      <c r="B32" s="105" t="s">
        <v>48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2"/>
      <c r="I32" s="101">
        <v>0</v>
      </c>
      <c r="J32" s="101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108"/>
      <c r="I33" s="107">
        <v>0</v>
      </c>
      <c r="J33" s="107">
        <v>0</v>
      </c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>
        <v>0</v>
      </c>
      <c r="Z33" s="107">
        <v>0</v>
      </c>
      <c r="AA33" s="107">
        <v>0</v>
      </c>
      <c r="AC33" s="96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108"/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C34" s="96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22"/>
      <c r="I35" s="30">
        <v>0</v>
      </c>
      <c r="J35" s="30">
        <v>0</v>
      </c>
      <c r="K35" s="30"/>
      <c r="L35" s="30"/>
      <c r="M35" s="30"/>
      <c r="N35" s="30"/>
      <c r="O35" s="30"/>
      <c r="P35" s="44"/>
      <c r="Q35" s="45"/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3"/>
      <c r="I36" s="24">
        <v>0</v>
      </c>
      <c r="J36" s="24">
        <v>0</v>
      </c>
      <c r="K36" s="24"/>
      <c r="L36" s="24"/>
      <c r="M36" s="24"/>
      <c r="N36" s="24"/>
      <c r="O36" s="24"/>
      <c r="P36" s="60"/>
      <c r="Q36" s="61"/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6">
        <v>343</v>
      </c>
      <c r="D37" s="3">
        <v>0</v>
      </c>
      <c r="E37" s="3">
        <v>0</v>
      </c>
      <c r="F37" s="3">
        <v>343</v>
      </c>
      <c r="G37" s="3">
        <v>77</v>
      </c>
      <c r="H37" s="108"/>
      <c r="I37" s="107">
        <v>124454.93999999992</v>
      </c>
      <c r="J37" s="3">
        <v>108991.21000000006</v>
      </c>
      <c r="K37" s="3">
        <v>115706.18999999994</v>
      </c>
      <c r="L37" s="3">
        <v>0</v>
      </c>
      <c r="M37" s="3">
        <v>0</v>
      </c>
      <c r="N37" s="3">
        <v>115706.18999999994</v>
      </c>
      <c r="O37" s="3">
        <v>101439.93000000008</v>
      </c>
      <c r="P37" s="3">
        <v>99720.53999999995</v>
      </c>
      <c r="Q37" s="3">
        <v>12743.579999999871</v>
      </c>
      <c r="R37" s="107">
        <v>0</v>
      </c>
      <c r="S37" s="107">
        <v>0</v>
      </c>
      <c r="T37" s="107">
        <v>0</v>
      </c>
      <c r="U37" s="107">
        <v>0</v>
      </c>
      <c r="V37" s="3">
        <v>0</v>
      </c>
      <c r="W37" s="3">
        <v>0</v>
      </c>
      <c r="X37" s="3">
        <v>0</v>
      </c>
      <c r="Y37" s="3">
        <v>0</v>
      </c>
      <c r="Z37" s="3">
        <v>-2500</v>
      </c>
      <c r="AA37" s="3">
        <v>-312.5</v>
      </c>
      <c r="AC37" s="96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6">
        <v>423</v>
      </c>
      <c r="D38" s="3">
        <v>76</v>
      </c>
      <c r="E38" s="3">
        <v>1</v>
      </c>
      <c r="F38" s="3">
        <v>500</v>
      </c>
      <c r="G38" s="3">
        <v>893</v>
      </c>
      <c r="H38" s="108"/>
      <c r="I38" s="107">
        <v>332600.53000000009</v>
      </c>
      <c r="J38" s="3">
        <v>256142.88999999969</v>
      </c>
      <c r="K38" s="3">
        <v>273568.49000000011</v>
      </c>
      <c r="L38" s="3">
        <v>9668.1900000000023</v>
      </c>
      <c r="M38" s="3">
        <v>21015.5</v>
      </c>
      <c r="N38" s="3">
        <v>304252.18000000011</v>
      </c>
      <c r="O38" s="3">
        <v>240471.76000000021</v>
      </c>
      <c r="P38" s="3">
        <v>261348.72000026004</v>
      </c>
      <c r="Q38" s="3">
        <v>45688.810000090423</v>
      </c>
      <c r="R38" s="107">
        <v>65183.710000000006</v>
      </c>
      <c r="S38" s="107">
        <v>44908.3</v>
      </c>
      <c r="T38" s="107">
        <v>0</v>
      </c>
      <c r="U38" s="107">
        <v>110092.01000000001</v>
      </c>
      <c r="V38" s="3">
        <v>8199.5397830000002</v>
      </c>
      <c r="W38" s="3">
        <v>15608.730000000003</v>
      </c>
      <c r="X38" s="3">
        <v>0</v>
      </c>
      <c r="Y38" s="3">
        <v>23808.269782999996</v>
      </c>
      <c r="Z38" s="3">
        <v>76551.530000000013</v>
      </c>
      <c r="AA38" s="3">
        <v>7391.1073379999871</v>
      </c>
      <c r="AC38" s="96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6">
        <v>7</v>
      </c>
      <c r="D39" s="3">
        <v>0</v>
      </c>
      <c r="E39" s="3">
        <v>0</v>
      </c>
      <c r="F39" s="3">
        <v>7</v>
      </c>
      <c r="G39" s="3">
        <v>7</v>
      </c>
      <c r="H39" s="108"/>
      <c r="I39" s="107">
        <v>8301.6200000000008</v>
      </c>
      <c r="J39" s="3">
        <v>5175.84</v>
      </c>
      <c r="K39" s="3">
        <v>8301.6200000000008</v>
      </c>
      <c r="L39" s="3">
        <v>0</v>
      </c>
      <c r="M39" s="3">
        <v>0</v>
      </c>
      <c r="N39" s="3">
        <v>8301.6200000000008</v>
      </c>
      <c r="O39" s="3">
        <v>5175.84</v>
      </c>
      <c r="P39" s="3">
        <v>1290.670000000001</v>
      </c>
      <c r="Q39" s="3">
        <v>183.30000000000109</v>
      </c>
      <c r="R39" s="107"/>
      <c r="S39" s="107"/>
      <c r="T39" s="107"/>
      <c r="U39" s="107"/>
      <c r="V39" s="3"/>
      <c r="W39" s="3"/>
      <c r="X39" s="3"/>
      <c r="Y39" s="3"/>
      <c r="Z39" s="3">
        <v>0</v>
      </c>
      <c r="AA39" s="3">
        <v>0</v>
      </c>
      <c r="AC39" s="96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6">
        <v>16</v>
      </c>
      <c r="D40" s="96">
        <v>0</v>
      </c>
      <c r="E40" s="96">
        <v>0</v>
      </c>
      <c r="F40" s="96">
        <v>16</v>
      </c>
      <c r="G40" s="96">
        <v>19</v>
      </c>
      <c r="H40" s="108"/>
      <c r="I40" s="96">
        <v>38687</v>
      </c>
      <c r="J40" s="96">
        <v>19100.320000000003</v>
      </c>
      <c r="K40" s="96">
        <v>38687</v>
      </c>
      <c r="L40" s="96">
        <v>0</v>
      </c>
      <c r="M40" s="96">
        <v>0</v>
      </c>
      <c r="N40" s="96">
        <v>38687</v>
      </c>
      <c r="O40" s="96">
        <v>19100.320000000003</v>
      </c>
      <c r="P40" s="96">
        <v>67529.299999999988</v>
      </c>
      <c r="Q40" s="96">
        <v>33800.729999999996</v>
      </c>
      <c r="R40" s="96">
        <v>19800</v>
      </c>
      <c r="S40" s="96">
        <v>0</v>
      </c>
      <c r="T40" s="96">
        <v>0</v>
      </c>
      <c r="U40" s="96">
        <v>19800</v>
      </c>
      <c r="V40" s="96">
        <v>9900</v>
      </c>
      <c r="W40" s="96">
        <v>0</v>
      </c>
      <c r="X40" s="96">
        <v>0</v>
      </c>
      <c r="Y40" s="96">
        <v>9900</v>
      </c>
      <c r="Z40" s="96">
        <v>0</v>
      </c>
      <c r="AA40" s="96">
        <v>0</v>
      </c>
      <c r="AC40" s="96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45">
      <c r="A41" s="10"/>
      <c r="B41" s="83" t="s">
        <v>58</v>
      </c>
      <c r="C41" s="85">
        <v>0</v>
      </c>
      <c r="D41" s="85">
        <v>0</v>
      </c>
      <c r="E41" s="85">
        <v>0</v>
      </c>
      <c r="F41" s="85">
        <v>0</v>
      </c>
      <c r="G41" s="85">
        <v>1</v>
      </c>
      <c r="H41" s="87"/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6">
        <v>1983.56</v>
      </c>
      <c r="Q41" s="127">
        <v>1372.36</v>
      </c>
      <c r="R41" s="124">
        <v>0</v>
      </c>
      <c r="S41" s="124">
        <v>0</v>
      </c>
      <c r="T41" s="124">
        <v>0</v>
      </c>
      <c r="U41" s="124">
        <v>0</v>
      </c>
      <c r="V41" s="88">
        <v>0</v>
      </c>
      <c r="W41" s="88">
        <v>0</v>
      </c>
      <c r="X41" s="88">
        <v>0</v>
      </c>
      <c r="Y41" s="88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0" t="s">
        <v>59</v>
      </c>
      <c r="C42" s="25">
        <v>14</v>
      </c>
      <c r="D42" s="25">
        <v>0</v>
      </c>
      <c r="E42" s="25">
        <v>0</v>
      </c>
      <c r="F42" s="25">
        <v>14</v>
      </c>
      <c r="G42" s="25">
        <v>18</v>
      </c>
      <c r="H42" s="87"/>
      <c r="I42" s="25">
        <v>36697</v>
      </c>
      <c r="J42" s="25">
        <v>18145.740000000002</v>
      </c>
      <c r="K42" s="25">
        <v>36697</v>
      </c>
      <c r="L42" s="25">
        <v>0</v>
      </c>
      <c r="M42" s="25">
        <v>0</v>
      </c>
      <c r="N42" s="25">
        <v>36697</v>
      </c>
      <c r="O42" s="25">
        <v>18145.740000000002</v>
      </c>
      <c r="P42" s="54">
        <v>45276.11</v>
      </c>
      <c r="Q42" s="55">
        <v>22178.229999999996</v>
      </c>
      <c r="R42" s="118">
        <v>19800</v>
      </c>
      <c r="S42" s="118">
        <v>0</v>
      </c>
      <c r="T42" s="118">
        <v>0</v>
      </c>
      <c r="U42" s="118">
        <v>19800</v>
      </c>
      <c r="V42" s="88">
        <v>9900</v>
      </c>
      <c r="W42" s="88">
        <v>0</v>
      </c>
      <c r="X42" s="88">
        <v>0</v>
      </c>
      <c r="Y42" s="88">
        <v>9900</v>
      </c>
      <c r="Z42" s="27">
        <v>0</v>
      </c>
      <c r="AA42" s="27">
        <v>0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4" t="s">
        <v>60</v>
      </c>
      <c r="C43" s="27">
        <v>2</v>
      </c>
      <c r="D43" s="27">
        <v>0</v>
      </c>
      <c r="E43" s="27">
        <v>0</v>
      </c>
      <c r="F43" s="27">
        <v>2</v>
      </c>
      <c r="G43" s="27">
        <v>0</v>
      </c>
      <c r="H43" s="87"/>
      <c r="I43" s="27">
        <v>1990</v>
      </c>
      <c r="J43" s="27">
        <v>954.58</v>
      </c>
      <c r="K43" s="27">
        <v>1990</v>
      </c>
      <c r="L43" s="27">
        <v>0</v>
      </c>
      <c r="M43" s="27">
        <v>0</v>
      </c>
      <c r="N43" s="27">
        <v>1990</v>
      </c>
      <c r="O43" s="27">
        <v>954.58</v>
      </c>
      <c r="P43" s="38">
        <v>20269.629999999997</v>
      </c>
      <c r="Q43" s="39">
        <v>10250.139999999998</v>
      </c>
      <c r="R43" s="114">
        <v>0</v>
      </c>
      <c r="S43" s="114">
        <v>0</v>
      </c>
      <c r="T43" s="114">
        <v>0</v>
      </c>
      <c r="U43" s="114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08"/>
      <c r="I44" s="3"/>
      <c r="J44" s="3"/>
      <c r="K44" s="3"/>
      <c r="L44" s="3"/>
      <c r="M44" s="3"/>
      <c r="N44" s="3"/>
      <c r="O44" s="3"/>
      <c r="P44" s="3"/>
      <c r="Q44" s="3"/>
      <c r="R44" s="107"/>
      <c r="S44" s="107"/>
      <c r="T44" s="107"/>
      <c r="U44" s="107"/>
      <c r="V44" s="3"/>
      <c r="W44" s="3"/>
      <c r="X44" s="3"/>
      <c r="Y44" s="3"/>
      <c r="Z44" s="29"/>
      <c r="AA44" s="29"/>
      <c r="AC44" s="96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6">
        <v>426</v>
      </c>
      <c r="D45" s="96">
        <v>358</v>
      </c>
      <c r="E45" s="96">
        <v>0</v>
      </c>
      <c r="F45" s="96">
        <v>784</v>
      </c>
      <c r="G45" s="96">
        <v>2168</v>
      </c>
      <c r="H45" s="108"/>
      <c r="I45" s="96">
        <v>342148.99</v>
      </c>
      <c r="J45" s="96">
        <v>185728.87</v>
      </c>
      <c r="K45" s="96">
        <v>264878.32</v>
      </c>
      <c r="L45" s="96">
        <v>38675.060000000005</v>
      </c>
      <c r="M45" s="96">
        <v>0</v>
      </c>
      <c r="N45" s="96">
        <v>303553.38</v>
      </c>
      <c r="O45" s="96">
        <v>165341.17000000001</v>
      </c>
      <c r="P45" s="96">
        <v>331371.47999999335</v>
      </c>
      <c r="Q45" s="96">
        <v>189131.54199999335</v>
      </c>
      <c r="R45" s="96">
        <v>27438.23</v>
      </c>
      <c r="S45" s="96">
        <v>2666.25</v>
      </c>
      <c r="T45" s="96">
        <v>0</v>
      </c>
      <c r="U45" s="96">
        <v>30104.48</v>
      </c>
      <c r="V45" s="96">
        <v>3338.6537500000013</v>
      </c>
      <c r="W45" s="96">
        <v>2666.25</v>
      </c>
      <c r="X45" s="96">
        <v>0</v>
      </c>
      <c r="Y45" s="96">
        <v>6004.9037500000013</v>
      </c>
      <c r="Z45" s="96">
        <v>42279.479999999996</v>
      </c>
      <c r="AA45" s="96">
        <v>13764.903750000001</v>
      </c>
      <c r="AC45" s="96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89" t="s">
        <v>64</v>
      </c>
      <c r="C46" s="25">
        <v>29</v>
      </c>
      <c r="D46" s="25">
        <v>296</v>
      </c>
      <c r="E46" s="25">
        <v>0</v>
      </c>
      <c r="F46" s="25">
        <v>325</v>
      </c>
      <c r="G46" s="25">
        <v>1492</v>
      </c>
      <c r="H46" s="87"/>
      <c r="I46" s="25">
        <v>213929.19999999995</v>
      </c>
      <c r="J46" s="25">
        <v>99555.89</v>
      </c>
      <c r="K46" s="25">
        <v>170016.55000000005</v>
      </c>
      <c r="L46" s="25">
        <v>35785.520000000004</v>
      </c>
      <c r="M46" s="25">
        <v>0</v>
      </c>
      <c r="N46" s="25">
        <v>205802.07000000007</v>
      </c>
      <c r="O46" s="25">
        <v>99485.830000000016</v>
      </c>
      <c r="P46" s="54">
        <v>226548.18999999948</v>
      </c>
      <c r="Q46" s="140">
        <v>157654.38999999946</v>
      </c>
      <c r="R46" s="114">
        <v>0</v>
      </c>
      <c r="S46" s="114">
        <v>2666.25</v>
      </c>
      <c r="T46" s="114">
        <v>0</v>
      </c>
      <c r="U46" s="114">
        <v>2666.25</v>
      </c>
      <c r="V46" s="88">
        <v>0</v>
      </c>
      <c r="W46" s="88">
        <v>2666.25</v>
      </c>
      <c r="X46" s="88">
        <v>0</v>
      </c>
      <c r="Y46" s="88">
        <v>2666.25</v>
      </c>
      <c r="Z46" s="27">
        <v>9791.25</v>
      </c>
      <c r="AA46" s="27">
        <v>9791.25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0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7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37">
        <v>0</v>
      </c>
      <c r="R47" s="114">
        <v>0</v>
      </c>
      <c r="S47" s="114">
        <v>0</v>
      </c>
      <c r="T47" s="114">
        <v>0</v>
      </c>
      <c r="U47" s="114">
        <v>0</v>
      </c>
      <c r="V47" s="88">
        <v>0</v>
      </c>
      <c r="W47" s="88">
        <v>0</v>
      </c>
      <c r="X47" s="88">
        <v>0</v>
      </c>
      <c r="Y47" s="88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1" t="s">
        <v>66</v>
      </c>
      <c r="C48" s="27">
        <v>397</v>
      </c>
      <c r="D48" s="27">
        <v>62</v>
      </c>
      <c r="E48" s="27">
        <v>0</v>
      </c>
      <c r="F48" s="27">
        <v>459</v>
      </c>
      <c r="G48" s="27">
        <v>676</v>
      </c>
      <c r="H48" s="87"/>
      <c r="I48" s="27">
        <v>128219.79000000002</v>
      </c>
      <c r="J48" s="27">
        <v>86172.98</v>
      </c>
      <c r="K48" s="27">
        <v>94861.769999999975</v>
      </c>
      <c r="L48" s="27">
        <v>2889.5400000000004</v>
      </c>
      <c r="M48" s="27">
        <v>0</v>
      </c>
      <c r="N48" s="27">
        <v>97751.309999999969</v>
      </c>
      <c r="O48" s="27">
        <v>65855.34</v>
      </c>
      <c r="P48" s="38">
        <v>104823.2899999939</v>
      </c>
      <c r="Q48" s="137">
        <v>31477.15199999389</v>
      </c>
      <c r="R48" s="114">
        <v>27438.23</v>
      </c>
      <c r="S48" s="114">
        <v>0</v>
      </c>
      <c r="T48" s="114">
        <v>0</v>
      </c>
      <c r="U48" s="114">
        <v>27438.23</v>
      </c>
      <c r="V48" s="88">
        <v>3338.6537500000013</v>
      </c>
      <c r="W48" s="88">
        <v>0</v>
      </c>
      <c r="X48" s="88">
        <v>0</v>
      </c>
      <c r="Y48" s="88">
        <v>3338.6537500000013</v>
      </c>
      <c r="Z48" s="27">
        <v>32488.23</v>
      </c>
      <c r="AA48" s="27">
        <v>3973.6537500000013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6"/>
      <c r="D49" s="3"/>
      <c r="E49" s="3"/>
      <c r="F49" s="3"/>
      <c r="G49" s="3"/>
      <c r="H49" s="108"/>
      <c r="I49" s="107"/>
      <c r="J49" s="3"/>
      <c r="K49" s="3"/>
      <c r="L49" s="3"/>
      <c r="M49" s="3"/>
      <c r="N49" s="3"/>
      <c r="O49" s="3"/>
      <c r="P49" s="3"/>
      <c r="Q49" s="3"/>
      <c r="R49" s="107"/>
      <c r="S49" s="107"/>
      <c r="T49" s="107"/>
      <c r="U49" s="107"/>
      <c r="V49" s="3"/>
      <c r="W49" s="3"/>
      <c r="X49" s="3"/>
      <c r="Y49" s="3"/>
      <c r="Z49" s="3"/>
      <c r="AA49" s="3"/>
      <c r="AC49" s="96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73" t="s">
        <v>68</v>
      </c>
      <c r="B50" s="274"/>
      <c r="C50" s="96">
        <v>25882</v>
      </c>
      <c r="D50" s="96">
        <v>334853</v>
      </c>
      <c r="E50" s="96">
        <v>1915</v>
      </c>
      <c r="F50" s="96">
        <v>362650</v>
      </c>
      <c r="G50" s="96">
        <v>106184</v>
      </c>
      <c r="H50" s="108">
        <v>0</v>
      </c>
      <c r="I50" s="96">
        <v>8790070.3122221176</v>
      </c>
      <c r="J50" s="96">
        <v>2216163.6000000066</v>
      </c>
      <c r="K50" s="96">
        <v>4465362.6422221893</v>
      </c>
      <c r="L50" s="96">
        <v>2862338.0299999984</v>
      </c>
      <c r="M50" s="96">
        <v>296540.24999999657</v>
      </c>
      <c r="N50" s="96">
        <v>7624240.9222221822</v>
      </c>
      <c r="O50" s="96">
        <v>1890382.9450000005</v>
      </c>
      <c r="P50" s="96">
        <v>5983832.8118091756</v>
      </c>
      <c r="Q50" s="96">
        <v>4641945.6188090127</v>
      </c>
      <c r="R50" s="96">
        <v>2433598.2072221953</v>
      </c>
      <c r="S50" s="96">
        <v>1562511.2341830069</v>
      </c>
      <c r="T50" s="96">
        <v>469714.62999999849</v>
      </c>
      <c r="U50" s="96">
        <v>4465824.0714052012</v>
      </c>
      <c r="V50" s="96">
        <v>2171223.085755195</v>
      </c>
      <c r="W50" s="96">
        <v>809428.21418300667</v>
      </c>
      <c r="X50" s="96">
        <v>445021.03999999852</v>
      </c>
      <c r="Y50" s="96">
        <v>3425672.3399382001</v>
      </c>
      <c r="Z50" s="96">
        <v>4016996.6998365796</v>
      </c>
      <c r="AA50" s="96">
        <v>3054739.2959245802</v>
      </c>
      <c r="AC50" s="96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2" customFormat="1" ht="47.25" customHeight="1">
      <c r="A51" s="141"/>
      <c r="B51" s="141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</row>
    <row r="52" spans="1:38" s="111" customFormat="1">
      <c r="A52" s="109"/>
      <c r="B52" s="109"/>
      <c r="C52" s="109"/>
      <c r="D52" s="109"/>
      <c r="E52" s="109"/>
      <c r="F52" s="110"/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38">
      <c r="A53"/>
      <c r="B53"/>
      <c r="C53"/>
      <c r="D53"/>
      <c r="E53"/>
      <c r="F53" s="138"/>
      <c r="G53"/>
      <c r="H53"/>
      <c r="N53" s="65"/>
      <c r="Y53" s="65"/>
      <c r="Z53" s="65"/>
      <c r="AA53" s="65"/>
    </row>
    <row r="54" spans="1:38">
      <c r="A54"/>
      <c r="B54"/>
      <c r="C54"/>
      <c r="D54"/>
      <c r="E54"/>
      <c r="F54" s="139"/>
      <c r="G54"/>
      <c r="H54"/>
      <c r="N54" s="65"/>
      <c r="Y54" s="71"/>
    </row>
    <row r="55" spans="1:38">
      <c r="A55"/>
      <c r="B55"/>
      <c r="C55"/>
      <c r="D55"/>
      <c r="E55"/>
      <c r="F55" s="139"/>
      <c r="G55"/>
      <c r="H55" s="139"/>
      <c r="Y55" s="65"/>
    </row>
    <row r="56" spans="1:38">
      <c r="A56"/>
      <c r="B56"/>
      <c r="C56"/>
      <c r="D56"/>
      <c r="E56"/>
      <c r="F56" s="13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AA9:AA10"/>
    <mergeCell ref="R8:Y8"/>
    <mergeCell ref="V9:Y9"/>
    <mergeCell ref="H8:H10"/>
    <mergeCell ref="I8:J8"/>
    <mergeCell ref="I9:I10"/>
    <mergeCell ref="J9:J10"/>
    <mergeCell ref="K8:O8"/>
    <mergeCell ref="K9:N9"/>
    <mergeCell ref="A8:A10"/>
    <mergeCell ref="B8:B10"/>
    <mergeCell ref="C9:F9"/>
    <mergeCell ref="C8:G8"/>
    <mergeCell ref="P8:Q8"/>
    <mergeCell ref="P9:P10"/>
    <mergeCell ref="Q9:Q10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2022-08-03T09:11:45Z</dcterms:modified>
</cp:coreProperties>
</file>